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shi\Desktop\2023-2024\сайт\Меню\"/>
    </mc:Choice>
  </mc:AlternateContent>
  <bookViews>
    <workbookView xWindow="11490" yWindow="-15" windowWidth="14925" windowHeight="116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9" i="1" l="1"/>
  <c r="G30" i="1"/>
  <c r="G28" i="1"/>
  <c r="G25" i="1"/>
  <c r="L260" i="1" l="1"/>
  <c r="J260" i="1"/>
  <c r="I260" i="1"/>
  <c r="H260" i="1"/>
  <c r="G260" i="1"/>
  <c r="F260" i="1"/>
  <c r="F241" i="1"/>
  <c r="L241" i="1"/>
  <c r="J241" i="1"/>
  <c r="I241" i="1"/>
  <c r="H241" i="1"/>
  <c r="G241" i="1"/>
  <c r="L251" i="1" l="1"/>
  <c r="L252" i="1"/>
  <c r="B252" i="1"/>
  <c r="A252" i="1"/>
  <c r="B233" i="1"/>
  <c r="A233" i="1"/>
  <c r="L232" i="1"/>
  <c r="L222" i="1"/>
  <c r="L233" i="1" s="1"/>
  <c r="J232" i="1"/>
  <c r="I232" i="1"/>
  <c r="H232" i="1"/>
  <c r="H233" i="1" s="1"/>
  <c r="G232" i="1"/>
  <c r="F232" i="1"/>
  <c r="J222" i="1"/>
  <c r="J233" i="1" s="1"/>
  <c r="I222" i="1"/>
  <c r="I233" i="1" s="1"/>
  <c r="H222" i="1"/>
  <c r="G222" i="1"/>
  <c r="G233" i="1" s="1"/>
  <c r="F222" i="1"/>
  <c r="J251" i="1"/>
  <c r="J252" i="1" s="1"/>
  <c r="I251" i="1"/>
  <c r="I252" i="1" s="1"/>
  <c r="H251" i="1"/>
  <c r="H252" i="1" s="1"/>
  <c r="G251" i="1"/>
  <c r="G252" i="1" s="1"/>
  <c r="F251" i="1"/>
  <c r="F252" i="1" s="1"/>
  <c r="F233" i="1" l="1"/>
  <c r="F89" i="1"/>
  <c r="G89" i="1"/>
  <c r="A90" i="1"/>
  <c r="B90" i="1"/>
  <c r="L118" i="1" l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F100" i="1" s="1"/>
  <c r="L89" i="1"/>
  <c r="L100" i="1" s="1"/>
  <c r="J89" i="1"/>
  <c r="I89" i="1"/>
  <c r="H89" i="1"/>
  <c r="G100" i="1"/>
  <c r="H100" i="1" l="1"/>
  <c r="I100" i="1"/>
  <c r="J100" i="1"/>
  <c r="J29" i="1"/>
  <c r="I29" i="1"/>
  <c r="H29" i="1"/>
  <c r="J28" i="1"/>
  <c r="I28" i="1"/>
  <c r="H28" i="1"/>
  <c r="J30" i="1"/>
  <c r="H30" i="1"/>
  <c r="J25" i="1"/>
  <c r="I25" i="1"/>
  <c r="H25" i="1"/>
  <c r="B271" i="1" l="1"/>
  <c r="A271" i="1"/>
  <c r="L270" i="1"/>
  <c r="J270" i="1"/>
  <c r="I270" i="1"/>
  <c r="H270" i="1"/>
  <c r="G270" i="1"/>
  <c r="F270" i="1"/>
  <c r="F271" i="1" s="1"/>
  <c r="B261" i="1"/>
  <c r="A261" i="1"/>
  <c r="L271" i="1"/>
  <c r="J271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81" i="1" l="1"/>
  <c r="L272" i="1"/>
  <c r="F138" i="1"/>
  <c r="I271" i="1"/>
  <c r="G271" i="1"/>
  <c r="H271" i="1"/>
  <c r="H62" i="1"/>
  <c r="J24" i="1"/>
  <c r="J272" i="1" s="1"/>
  <c r="H24" i="1"/>
  <c r="I24" i="1"/>
  <c r="G24" i="1"/>
  <c r="F24" i="1"/>
  <c r="F272" i="1" l="1"/>
  <c r="I272" i="1"/>
  <c r="G272" i="1"/>
  <c r="H272" i="1"/>
</calcChain>
</file>

<file path=xl/sharedStrings.xml><?xml version="1.0" encoding="utf-8"?>
<sst xmlns="http://schemas.openxmlformats.org/spreadsheetml/2006/main" count="592" uniqueCount="208">
  <si>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</si>
  <si>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</si>
  <si>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</si>
  <si>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</si>
  <si>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</si>
  <si>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</si>
  <si>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</si>
  <si>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</si>
  <si>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</si>
  <si>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</si>
  <si>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</si>
  <si>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</si>
  <si>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</si>
  <si>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</si>
  <si>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</si>
  <si>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</si>
  <si>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</si>
  <si>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</si>
  <si>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</si>
  <si>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</si>
  <si>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</si>
  <si>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</si>
  <si>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</si>
  <si>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</si>
  <si>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</si>
  <si>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</si>
  <si>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</si>
  <si>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</si>
  <si>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</si>
  <si>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</si>
  <si>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</si>
  <si>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</si>
  <si>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</si>
  <si>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</si>
  <si>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</si>
  <si>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</si>
  <si>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</si>
  <si>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</si>
  <si>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</si>
  <si>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ГОБОУ Мурманская КШИ №3</t>
  </si>
  <si>
    <t>директор</t>
  </si>
  <si>
    <t>Садовская Е.Н.</t>
  </si>
  <si>
    <t>Каша из хлопьев овсяных "Геркулес" вязкая</t>
  </si>
  <si>
    <t>Йогурт (сладкий 3,2% жирности)</t>
  </si>
  <si>
    <t>212/П`13</t>
  </si>
  <si>
    <t>517/П`13</t>
  </si>
  <si>
    <t>Какао с молоком (1-й вариант)</t>
  </si>
  <si>
    <t>Закрытый бутерброд с медом</t>
  </si>
  <si>
    <t>10/ДЛ`17</t>
  </si>
  <si>
    <t>496/П`13</t>
  </si>
  <si>
    <t>Салат из белокочанной капусты с морковью</t>
  </si>
  <si>
    <t>Суп  с макаронными изделиями                                    (бульон из кур)</t>
  </si>
  <si>
    <t>Плов из птицы или кролика (цыпленок)</t>
  </si>
  <si>
    <t>Компот из апельсинов с яблоками</t>
  </si>
  <si>
    <t>Хлеб пшеничный</t>
  </si>
  <si>
    <t>Хлеб ржаной</t>
  </si>
  <si>
    <t>Пряники заварные</t>
  </si>
  <si>
    <t>4/П`13</t>
  </si>
  <si>
    <t>157/121/П`13</t>
  </si>
  <si>
    <t>291/ДЛ`17</t>
  </si>
  <si>
    <t>510/П`13</t>
  </si>
  <si>
    <t>108/П`13</t>
  </si>
  <si>
    <t>109/П`13</t>
  </si>
  <si>
    <t>Ск 6.1.3.2.17</t>
  </si>
  <si>
    <t>Каша пшенная жидкая</t>
  </si>
  <si>
    <t>Яйцо вареное</t>
  </si>
  <si>
    <t>Кофейный напиток с молоком</t>
  </si>
  <si>
    <t>Батон нарезной</t>
  </si>
  <si>
    <t>Плоды свежие (апельсин)</t>
  </si>
  <si>
    <t>Сыр полутвердый (порциями)</t>
  </si>
  <si>
    <t>267/П`13</t>
  </si>
  <si>
    <t>267/П`18</t>
  </si>
  <si>
    <t>111/П`13</t>
  </si>
  <si>
    <t>112/П`13</t>
  </si>
  <si>
    <t>501/П`13</t>
  </si>
  <si>
    <t>Салат картофельный с кукурузой и морковью</t>
  </si>
  <si>
    <t xml:space="preserve">Щи из свежей капусты с картофелем                           (бульон из кур),   со сметаной  </t>
  </si>
  <si>
    <t>Курица в соусе с томатом</t>
  </si>
  <si>
    <t>Макаронные изделия отварные</t>
  </si>
  <si>
    <t>Компот из смеси сухофруктов</t>
  </si>
  <si>
    <t>73/П`13</t>
  </si>
  <si>
    <t>142/121/479/П`13</t>
  </si>
  <si>
    <t>405/П`13</t>
  </si>
  <si>
    <t>309/ДЛ`17</t>
  </si>
  <si>
    <t>508/П`13</t>
  </si>
  <si>
    <t>Омлет с зеленым горошком</t>
  </si>
  <si>
    <t>Макаронные изделия отварные с сыром</t>
  </si>
  <si>
    <t>Какао с молоком сгущенным (1-й вариант)</t>
  </si>
  <si>
    <t>Бутерброд с маслом (3-й вариант)</t>
  </si>
  <si>
    <t>Зефир</t>
  </si>
  <si>
    <t>302/П`13</t>
  </si>
  <si>
    <t>259/П`18</t>
  </si>
  <si>
    <t>498/П`13</t>
  </si>
  <si>
    <t>71/П`18</t>
  </si>
  <si>
    <t>Ск 10.6.3</t>
  </si>
  <si>
    <t>Салат из свежих помидоров и огурцов с луком (зеленым)</t>
  </si>
  <si>
    <t>Суп картофельный с бобовыми (горох лущ)</t>
  </si>
  <si>
    <t>Котлета "Пермская"</t>
  </si>
  <si>
    <t>Капуста тушеная</t>
  </si>
  <si>
    <t>Компот из плодов или ягод сушеных (изюм)</t>
  </si>
  <si>
    <t>Плоды  свежие (груши)</t>
  </si>
  <si>
    <t>24/ДЛ`17</t>
  </si>
  <si>
    <t>102/ДЛ`17</t>
  </si>
  <si>
    <t>341/П`18</t>
  </si>
  <si>
    <t>321/ДЛ`17</t>
  </si>
  <si>
    <t>348/ДЛ`17</t>
  </si>
  <si>
    <t>Каша ячневая вязкая</t>
  </si>
  <si>
    <t>Бутерброды с сыром (1-й вариант)</t>
  </si>
  <si>
    <t>Кофейный напиток на сгущеном молоке</t>
  </si>
  <si>
    <t>Плоды свежие (мандарин)</t>
  </si>
  <si>
    <t>220/П`18</t>
  </si>
  <si>
    <t>90/П`13</t>
  </si>
  <si>
    <t>500/П`13</t>
  </si>
  <si>
    <t>Салат из квашеной капусты с луком</t>
  </si>
  <si>
    <t>Борщ с капустой и картофелем                                   (бульон мясокостный), со сметаной</t>
  </si>
  <si>
    <t>Плов из отварной говядины</t>
  </si>
  <si>
    <t>Кисель из кураги</t>
  </si>
  <si>
    <t>9/П`18</t>
  </si>
  <si>
    <t>128/124/479/П`13</t>
  </si>
  <si>
    <t>370/П`13</t>
  </si>
  <si>
    <t>355/ДЛ`17</t>
  </si>
  <si>
    <t>Закрытый бутерброд ( с джемом абрикосовым)</t>
  </si>
  <si>
    <t>Каша "Дружба"</t>
  </si>
  <si>
    <t>Чай с молоком</t>
  </si>
  <si>
    <t>260/П`13</t>
  </si>
  <si>
    <t>495/П`13</t>
  </si>
  <si>
    <t>Салат из капусты белокочанной и свеклы</t>
  </si>
  <si>
    <t>Суп из овощей</t>
  </si>
  <si>
    <t>4/П`18</t>
  </si>
  <si>
    <t>117/П`18</t>
  </si>
  <si>
    <t>Бефстроганов из отварной говядины</t>
  </si>
  <si>
    <t>Каша гречневая рассыпчатая</t>
  </si>
  <si>
    <t>326/П`18</t>
  </si>
  <si>
    <t>202/П`18</t>
  </si>
  <si>
    <t>Плоды или ягоды свежие (яблоки)</t>
  </si>
  <si>
    <t>338/ДЛ`17</t>
  </si>
  <si>
    <t>Компот из яблок с лимоном</t>
  </si>
  <si>
    <t>487/П`18</t>
  </si>
  <si>
    <t>Каша рисовая молочная  жидкая</t>
  </si>
  <si>
    <t>268/П`13</t>
  </si>
  <si>
    <t>Масло сливочное</t>
  </si>
  <si>
    <t>105/П`13</t>
  </si>
  <si>
    <t>Плоды свежие (киви)</t>
  </si>
  <si>
    <t>Салат из свеклы с сыром и чесноком</t>
  </si>
  <si>
    <t>Уха рыбацкая</t>
  </si>
  <si>
    <t>Голубцы ленивые</t>
  </si>
  <si>
    <t>Соус белый основной</t>
  </si>
  <si>
    <t xml:space="preserve">Печенье </t>
  </si>
  <si>
    <t>33/П`18</t>
  </si>
  <si>
    <t>151/П`13</t>
  </si>
  <si>
    <t>372/П`13</t>
  </si>
  <si>
    <t>448/П`13</t>
  </si>
  <si>
    <t>590/П`13</t>
  </si>
  <si>
    <t>499/П`13</t>
  </si>
  <si>
    <t>Какао с молоком сгущенным (2-й вариант)</t>
  </si>
  <si>
    <t>Салат из кукурузы консервированной</t>
  </si>
  <si>
    <t>Борщ с капустой и картофелем                                   (бульон мясокостный)</t>
  </si>
  <si>
    <t>Жаркое по-домашнему (из говядины)</t>
  </si>
  <si>
    <t>Плоды свежие (груши)</t>
  </si>
  <si>
    <t xml:space="preserve">Компот из апельсинов </t>
  </si>
  <si>
    <t>12/ДЛ`16</t>
  </si>
  <si>
    <t>128/124/П`13</t>
  </si>
  <si>
    <t>259/ДЛ`17</t>
  </si>
  <si>
    <t>346/ДЛ`17</t>
  </si>
  <si>
    <t>Йогурт (2,5% жирности)</t>
  </si>
  <si>
    <t>Икра кабачковая                                                (промышленного производства)</t>
  </si>
  <si>
    <t>Плов из отварной птицы</t>
  </si>
  <si>
    <t>Компот из плодов или ягод сушеных (курага)</t>
  </si>
  <si>
    <t>115/П`13</t>
  </si>
  <si>
    <t>406/П`13</t>
  </si>
  <si>
    <t>20</t>
  </si>
  <si>
    <t>Салат из свежих огурцов</t>
  </si>
  <si>
    <t xml:space="preserve">Суп  с макаронными изделиями      </t>
  </si>
  <si>
    <t>Мясо тушеное</t>
  </si>
  <si>
    <t>Компот из вишен и яблок</t>
  </si>
  <si>
    <t>14/П`18</t>
  </si>
  <si>
    <t>321/П`18</t>
  </si>
  <si>
    <t>513/П`13</t>
  </si>
  <si>
    <t>Бутерброды горячие с сыром</t>
  </si>
  <si>
    <t>Крем творожный с ванилином,5% жирности</t>
  </si>
  <si>
    <t>Чай с сахаром</t>
  </si>
  <si>
    <t>7/ДЛ`17</t>
  </si>
  <si>
    <t>457/П`18</t>
  </si>
  <si>
    <t>Ск 1.4.3.7</t>
  </si>
  <si>
    <t>Конвертик с повидлом</t>
  </si>
  <si>
    <t>Кофейный напиток</t>
  </si>
  <si>
    <t xml:space="preserve"> *410/ДЛ 17</t>
  </si>
  <si>
    <t>464/П`18</t>
  </si>
  <si>
    <t>Салат из соленых огурцов с луком (зеленый)</t>
  </si>
  <si>
    <t>Суп-харчо</t>
  </si>
  <si>
    <t>Картофель отварной в молоке</t>
  </si>
  <si>
    <t>Вафли</t>
  </si>
  <si>
    <t>21/ДЛ`17</t>
  </si>
  <si>
    <t>109/П`18</t>
  </si>
  <si>
    <t>427/П`13</t>
  </si>
  <si>
    <t>588/П`13</t>
  </si>
  <si>
    <t>Чай с лимоном</t>
  </si>
  <si>
    <t>494/П`13</t>
  </si>
  <si>
    <t>Салат из редиса с огурцами и яйцом</t>
  </si>
  <si>
    <t>Плоды  свежие (яблоки)</t>
  </si>
  <si>
    <t>16/П`13</t>
  </si>
  <si>
    <t>Рассольник ленинградский</t>
  </si>
  <si>
    <t>Соус красный основной</t>
  </si>
  <si>
    <t>96/ДЛ`17</t>
  </si>
  <si>
    <t>456/П`13</t>
  </si>
  <si>
    <t xml:space="preserve">Салат из белокочанной капусты </t>
  </si>
  <si>
    <t>Плоды свежие (банан)</t>
  </si>
  <si>
    <t>1/П`18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</si>
</sst>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10" fillId="0" borderId="0" xfId="0" applyNumberFormat="1" applyFont="1" applyAlignment="1">
      <alignment horizontal="center" vertical="top"/>
    </xf>
    <xf numFmtId="2" fontId="9" fillId="0" borderId="10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3" borderId="6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2" fontId="2" fillId="3" borderId="26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abSelected="1" view="pageBreakPreview" topLeftCell="C1" zoomScaleNormal="100" zoomScaleSheetLayoutView="100" workbookViewId="0">
      <selection activeCell="E154" sqref="E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63" customWidth="1"/>
    <col min="8" max="8" width="7.5703125" style="63" customWidth="1"/>
    <col min="9" max="9" width="6.85546875" style="63" customWidth="1"/>
    <col min="10" max="10" width="8.140625" style="63" customWidth="1"/>
    <col min="11" max="11" width="11.7109375" style="2" customWidth="1"/>
    <col min="12" max="16384" width="9.140625" style="2"/>
  </cols>
  <sheetData>
    <row r="1" spans="1:12" ht="15" x14ac:dyDescent="0.25">
      <c r="A1" s="1" t="s">
        <v>7</v>
      </c>
      <c r="C1" s="104" t="s">
        <v>39</v>
      </c>
      <c r="D1" s="105"/>
      <c r="E1" s="105"/>
      <c r="F1" s="12" t="s">
        <v>16</v>
      </c>
      <c r="G1" s="63" t="s">
        <v>17</v>
      </c>
      <c r="H1" s="106" t="s">
        <v>40</v>
      </c>
      <c r="I1" s="106"/>
      <c r="J1" s="106"/>
      <c r="K1" s="106"/>
    </row>
    <row r="2" spans="1:12" ht="18" x14ac:dyDescent="0.2">
      <c r="A2" s="35" t="s">
        <v>6</v>
      </c>
      <c r="C2" s="2"/>
      <c r="G2" s="63" t="s">
        <v>18</v>
      </c>
      <c r="H2" s="106" t="s">
        <v>41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38" t="s">
        <v>9</v>
      </c>
      <c r="G3" s="63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64" t="s">
        <v>36</v>
      </c>
      <c r="I4" s="64" t="s">
        <v>37</v>
      </c>
      <c r="J4" s="64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65" t="s">
        <v>1</v>
      </c>
      <c r="H5" s="65" t="s">
        <v>2</v>
      </c>
      <c r="I5" s="65" t="s">
        <v>3</v>
      </c>
      <c r="J5" s="65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66">
        <v>6.3</v>
      </c>
      <c r="H6" s="66">
        <v>6.8</v>
      </c>
      <c r="I6" s="66">
        <v>23.9</v>
      </c>
      <c r="J6" s="66">
        <v>181.4</v>
      </c>
      <c r="K6" s="41" t="s">
        <v>44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100</v>
      </c>
      <c r="G7" s="67">
        <v>5</v>
      </c>
      <c r="H7" s="67">
        <v>3.2</v>
      </c>
      <c r="I7" s="67">
        <v>8.5</v>
      </c>
      <c r="J7" s="67">
        <v>87</v>
      </c>
      <c r="K7" s="44" t="s">
        <v>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67">
        <v>3.6</v>
      </c>
      <c r="H8" s="67">
        <v>3.6</v>
      </c>
      <c r="I8" s="67">
        <v>25</v>
      </c>
      <c r="J8" s="67">
        <v>144</v>
      </c>
      <c r="K8" s="44" t="s">
        <v>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75</v>
      </c>
      <c r="G9" s="67">
        <v>3.3</v>
      </c>
      <c r="H9" s="67">
        <v>4</v>
      </c>
      <c r="I9" s="67">
        <v>43.8</v>
      </c>
      <c r="J9" s="67">
        <v>224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67"/>
      <c r="H10" s="67"/>
      <c r="I10" s="67"/>
      <c r="J10" s="67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67"/>
      <c r="H11" s="67"/>
      <c r="I11" s="67"/>
      <c r="J11" s="67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67"/>
      <c r="H12" s="67"/>
      <c r="I12" s="67"/>
      <c r="J12" s="67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68">
        <f t="shared" ref="G13:J13" si="0">SUM(G6:G12)</f>
        <v>18.2</v>
      </c>
      <c r="H13" s="68">
        <f t="shared" si="0"/>
        <v>17.600000000000001</v>
      </c>
      <c r="I13" s="68">
        <f t="shared" si="0"/>
        <v>101.19999999999999</v>
      </c>
      <c r="J13" s="68">
        <f t="shared" si="0"/>
        <v>636.4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67">
        <v>1.6</v>
      </c>
      <c r="H14" s="67">
        <v>10.1</v>
      </c>
      <c r="I14" s="67">
        <v>9.6</v>
      </c>
      <c r="J14" s="67">
        <v>136</v>
      </c>
      <c r="K14" s="44" t="s">
        <v>57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67">
        <v>3.6</v>
      </c>
      <c r="H15" s="67">
        <v>5.3</v>
      </c>
      <c r="I15" s="67">
        <v>16.399999999999999</v>
      </c>
      <c r="J15" s="67">
        <v>127.6</v>
      </c>
      <c r="K15" s="44" t="s">
        <v>58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200</v>
      </c>
      <c r="G16" s="67">
        <v>18.5</v>
      </c>
      <c r="H16" s="67">
        <v>10.7</v>
      </c>
      <c r="I16" s="67">
        <v>36.5</v>
      </c>
      <c r="J16" s="67">
        <v>316</v>
      </c>
      <c r="K16" s="44" t="s">
        <v>59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67"/>
      <c r="H17" s="67"/>
      <c r="I17" s="67"/>
      <c r="J17" s="67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67">
        <v>0.5</v>
      </c>
      <c r="H18" s="67">
        <v>0.2</v>
      </c>
      <c r="I18" s="67">
        <v>22.2</v>
      </c>
      <c r="J18" s="67">
        <v>93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67">
        <v>2.2999999999999998</v>
      </c>
      <c r="H19" s="67">
        <v>0.2</v>
      </c>
      <c r="I19" s="67">
        <v>14.8</v>
      </c>
      <c r="J19" s="67">
        <v>70.5</v>
      </c>
      <c r="K19" s="44" t="s">
        <v>61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67">
        <v>2</v>
      </c>
      <c r="H20" s="67">
        <v>0.4</v>
      </c>
      <c r="I20" s="67">
        <v>10</v>
      </c>
      <c r="J20" s="67">
        <v>52.2</v>
      </c>
      <c r="K20" s="44" t="s">
        <v>62</v>
      </c>
      <c r="L20" s="43"/>
    </row>
    <row r="21" spans="1:12" ht="25.5" x14ac:dyDescent="0.25">
      <c r="A21" s="23"/>
      <c r="B21" s="15"/>
      <c r="C21" s="11"/>
      <c r="D21" s="6"/>
      <c r="E21" s="42" t="s">
        <v>56</v>
      </c>
      <c r="F21" s="43">
        <v>30</v>
      </c>
      <c r="G21" s="67">
        <v>1.8</v>
      </c>
      <c r="H21" s="67">
        <v>1.4</v>
      </c>
      <c r="I21" s="67">
        <v>22.5</v>
      </c>
      <c r="J21" s="67">
        <v>109.8</v>
      </c>
      <c r="K21" s="44" t="s">
        <v>63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67"/>
      <c r="H22" s="67"/>
      <c r="I22" s="67"/>
      <c r="J22" s="67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68">
        <f t="shared" ref="G23:J23" si="2">SUM(G14:G22)</f>
        <v>30.3</v>
      </c>
      <c r="H23" s="68">
        <f t="shared" si="2"/>
        <v>28.299999999999994</v>
      </c>
      <c r="I23" s="68">
        <f t="shared" si="2"/>
        <v>132</v>
      </c>
      <c r="J23" s="68">
        <f t="shared" si="2"/>
        <v>905.1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69">
        <f t="shared" ref="G24:J24" si="4">G13+G23</f>
        <v>48.5</v>
      </c>
      <c r="H24" s="69">
        <f t="shared" si="4"/>
        <v>45.899999999999991</v>
      </c>
      <c r="I24" s="69">
        <f t="shared" si="4"/>
        <v>233.2</v>
      </c>
      <c r="J24" s="69">
        <f t="shared" si="4"/>
        <v>1541.5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66">
        <f>39*0.2</f>
        <v>7.8000000000000007</v>
      </c>
      <c r="H25" s="66">
        <f>47.3*0.2</f>
        <v>9.4599999999999991</v>
      </c>
      <c r="I25" s="66">
        <f>179*0.2</f>
        <v>35.800000000000004</v>
      </c>
      <c r="J25" s="66">
        <f>1418*0.2</f>
        <v>283.60000000000002</v>
      </c>
      <c r="K25" s="41" t="s">
        <v>70</v>
      </c>
      <c r="L25" s="40"/>
    </row>
    <row r="26" spans="1:12" ht="15" x14ac:dyDescent="0.25">
      <c r="A26" s="14"/>
      <c r="B26" s="15"/>
      <c r="C26" s="11"/>
      <c r="D26" s="6"/>
      <c r="E26" s="42" t="s">
        <v>65</v>
      </c>
      <c r="F26" s="42">
        <v>40</v>
      </c>
      <c r="G26" s="70">
        <v>5.0999999999999996</v>
      </c>
      <c r="H26" s="70">
        <v>4.5999999999999996</v>
      </c>
      <c r="I26" s="70">
        <v>0.3</v>
      </c>
      <c r="J26" s="70">
        <v>63</v>
      </c>
      <c r="K26" s="44" t="s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66</v>
      </c>
      <c r="F27" s="42">
        <v>200</v>
      </c>
      <c r="G27" s="70">
        <v>3.2</v>
      </c>
      <c r="H27" s="70">
        <v>2.7</v>
      </c>
      <c r="I27" s="70">
        <v>15.9</v>
      </c>
      <c r="J27" s="70">
        <v>79</v>
      </c>
      <c r="K27" s="50" t="s">
        <v>74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2">
        <v>40</v>
      </c>
      <c r="G28" s="70">
        <f>7.5*0.4</f>
        <v>3</v>
      </c>
      <c r="H28" s="70">
        <f>2.9*0.4</f>
        <v>1.1599999999999999</v>
      </c>
      <c r="I28" s="70">
        <f>51.4*0.4</f>
        <v>20.560000000000002</v>
      </c>
      <c r="J28" s="70">
        <f>262*0.4</f>
        <v>104.80000000000001</v>
      </c>
      <c r="K28" s="44" t="s">
        <v>72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68</v>
      </c>
      <c r="F29" s="42">
        <v>200</v>
      </c>
      <c r="G29" s="70">
        <f>0.9*2</f>
        <v>1.8</v>
      </c>
      <c r="H29" s="70">
        <f>0.2*2</f>
        <v>0.4</v>
      </c>
      <c r="I29" s="70">
        <f>8.1*2</f>
        <v>16.2</v>
      </c>
      <c r="J29" s="70">
        <f>43*2</f>
        <v>86</v>
      </c>
      <c r="K29" s="44" t="s">
        <v>73</v>
      </c>
      <c r="L29" s="43"/>
    </row>
    <row r="30" spans="1:12" ht="15" x14ac:dyDescent="0.25">
      <c r="A30" s="14"/>
      <c r="B30" s="15"/>
      <c r="C30" s="11"/>
      <c r="D30" s="6"/>
      <c r="E30" s="42" t="s">
        <v>69</v>
      </c>
      <c r="F30" s="42">
        <v>15</v>
      </c>
      <c r="G30" s="70">
        <f>23.2*0.15</f>
        <v>3.48</v>
      </c>
      <c r="H30" s="70">
        <f>29.5*0.15</f>
        <v>4.4249999999999998</v>
      </c>
      <c r="I30" s="70">
        <v>0</v>
      </c>
      <c r="J30" s="70">
        <f>358*0.15</f>
        <v>53.699999999999996</v>
      </c>
      <c r="K30" s="50" t="s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67"/>
      <c r="H31" s="67"/>
      <c r="I31" s="67"/>
      <c r="J31" s="67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695</v>
      </c>
      <c r="G32" s="68">
        <f t="shared" ref="G32" si="6">SUM(G25:G31)</f>
        <v>24.380000000000003</v>
      </c>
      <c r="H32" s="68">
        <f t="shared" ref="H32" si="7">SUM(H25:H31)</f>
        <v>22.744999999999997</v>
      </c>
      <c r="I32" s="68">
        <f t="shared" ref="I32" si="8">SUM(I25:I31)</f>
        <v>88.76</v>
      </c>
      <c r="J32" s="68">
        <f t="shared" ref="J32:L32" si="9">SUM(J25:J31)</f>
        <v>670.10000000000014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75</v>
      </c>
      <c r="F33" s="43">
        <v>75</v>
      </c>
      <c r="G33" s="67">
        <v>2.3250000000000002</v>
      </c>
      <c r="H33" s="67">
        <v>5.1750000000000007</v>
      </c>
      <c r="I33" s="67">
        <v>16.424999999999997</v>
      </c>
      <c r="J33" s="67">
        <v>121.5</v>
      </c>
      <c r="K33" s="44" t="s">
        <v>80</v>
      </c>
      <c r="L33" s="43"/>
    </row>
    <row r="34" spans="1:12" ht="25.5" x14ac:dyDescent="0.25">
      <c r="A34" s="14"/>
      <c r="B34" s="15"/>
      <c r="C34" s="11"/>
      <c r="D34" s="7" t="s">
        <v>27</v>
      </c>
      <c r="E34" s="51" t="s">
        <v>76</v>
      </c>
      <c r="F34" s="43">
        <v>250</v>
      </c>
      <c r="G34" s="67">
        <v>3.27</v>
      </c>
      <c r="H34" s="67">
        <v>8.1750000000000007</v>
      </c>
      <c r="I34" s="67">
        <v>8.495000000000001</v>
      </c>
      <c r="J34" s="67">
        <v>121.19999999999999</v>
      </c>
      <c r="K34" s="44" t="s">
        <v>81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77</v>
      </c>
      <c r="F35" s="43">
        <v>120</v>
      </c>
      <c r="G35" s="67">
        <v>13.6</v>
      </c>
      <c r="H35" s="67">
        <v>13.5</v>
      </c>
      <c r="I35" s="67">
        <v>4.0999999999999996</v>
      </c>
      <c r="J35" s="67">
        <v>192</v>
      </c>
      <c r="K35" s="44" t="s">
        <v>82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78</v>
      </c>
      <c r="F36" s="43">
        <v>200</v>
      </c>
      <c r="G36" s="67">
        <v>7.3560000000000008</v>
      </c>
      <c r="H36" s="67">
        <v>6.0200000000000005</v>
      </c>
      <c r="I36" s="67">
        <v>35.260000000000005</v>
      </c>
      <c r="J36" s="67">
        <v>224.60000000000002</v>
      </c>
      <c r="K36" s="44" t="s">
        <v>83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79</v>
      </c>
      <c r="F37" s="43">
        <v>200</v>
      </c>
      <c r="G37" s="67">
        <v>0.5</v>
      </c>
      <c r="H37" s="67">
        <v>0</v>
      </c>
      <c r="I37" s="67">
        <v>27</v>
      </c>
      <c r="J37" s="67">
        <v>110</v>
      </c>
      <c r="K37" s="44" t="s">
        <v>84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67">
        <v>2.2999999999999998</v>
      </c>
      <c r="H38" s="67">
        <v>0.2</v>
      </c>
      <c r="I38" s="67">
        <v>14.8</v>
      </c>
      <c r="J38" s="67">
        <v>70.5</v>
      </c>
      <c r="K38" s="44" t="s">
        <v>61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67">
        <v>2</v>
      </c>
      <c r="H39" s="67">
        <v>0.4</v>
      </c>
      <c r="I39" s="67">
        <v>10</v>
      </c>
      <c r="J39" s="67">
        <v>52.2</v>
      </c>
      <c r="K39" s="44" t="s">
        <v>62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67"/>
      <c r="H40" s="67"/>
      <c r="I40" s="67"/>
      <c r="J40" s="67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67"/>
      <c r="H41" s="67"/>
      <c r="I41" s="67"/>
      <c r="J41" s="67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905</v>
      </c>
      <c r="G42" s="68">
        <f t="shared" ref="G42" si="10">SUM(G33:G41)</f>
        <v>31.351000000000003</v>
      </c>
      <c r="H42" s="68">
        <f t="shared" ref="H42" si="11">SUM(H33:H41)</f>
        <v>33.470000000000006</v>
      </c>
      <c r="I42" s="68">
        <f t="shared" ref="I42" si="12">SUM(I33:I41)</f>
        <v>116.08</v>
      </c>
      <c r="J42" s="68">
        <f t="shared" ref="J42:L42" si="13">SUM(J33:J41)</f>
        <v>892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1600</v>
      </c>
      <c r="G43" s="69">
        <f t="shared" ref="G43" si="14">G32+G42</f>
        <v>55.731000000000009</v>
      </c>
      <c r="H43" s="69">
        <f t="shared" ref="H43" si="15">H32+H42</f>
        <v>56.215000000000003</v>
      </c>
      <c r="I43" s="69">
        <f t="shared" ref="I43" si="16">I32+I42</f>
        <v>204.84</v>
      </c>
      <c r="J43" s="69">
        <f t="shared" ref="J43:L43" si="17">J32+J42</f>
        <v>1562.1000000000001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85</v>
      </c>
      <c r="F44" s="40">
        <v>150</v>
      </c>
      <c r="G44" s="66">
        <v>10</v>
      </c>
      <c r="H44" s="66">
        <v>11.8</v>
      </c>
      <c r="I44" s="66">
        <v>5.4</v>
      </c>
      <c r="J44" s="66">
        <v>168</v>
      </c>
      <c r="K44" s="41" t="s">
        <v>90</v>
      </c>
      <c r="L44" s="40"/>
    </row>
    <row r="45" spans="1:12" ht="15" x14ac:dyDescent="0.25">
      <c r="A45" s="23"/>
      <c r="B45" s="15"/>
      <c r="C45" s="11"/>
      <c r="D45" s="6"/>
      <c r="E45" s="51" t="s">
        <v>86</v>
      </c>
      <c r="F45" s="43">
        <v>100</v>
      </c>
      <c r="G45" s="67">
        <v>6.15</v>
      </c>
      <c r="H45" s="67">
        <v>5</v>
      </c>
      <c r="I45" s="67">
        <v>17.95</v>
      </c>
      <c r="J45" s="67">
        <v>141.5</v>
      </c>
      <c r="K45" s="44" t="s">
        <v>91</v>
      </c>
      <c r="L45" s="43"/>
    </row>
    <row r="46" spans="1:12" ht="15" x14ac:dyDescent="0.25">
      <c r="A46" s="23"/>
      <c r="B46" s="15"/>
      <c r="C46" s="11"/>
      <c r="D46" s="7" t="s">
        <v>22</v>
      </c>
      <c r="E46" s="51" t="s">
        <v>87</v>
      </c>
      <c r="F46" s="43">
        <v>200</v>
      </c>
      <c r="G46" s="67">
        <v>3.7</v>
      </c>
      <c r="H46" s="67">
        <v>3.8</v>
      </c>
      <c r="I46" s="67">
        <v>24.5</v>
      </c>
      <c r="J46" s="67">
        <v>147</v>
      </c>
      <c r="K46" s="50" t="s">
        <v>92</v>
      </c>
      <c r="L46" s="43"/>
    </row>
    <row r="47" spans="1:12" ht="15" x14ac:dyDescent="0.25">
      <c r="A47" s="23"/>
      <c r="B47" s="15"/>
      <c r="C47" s="11"/>
      <c r="D47" s="7" t="s">
        <v>23</v>
      </c>
      <c r="E47" s="51" t="s">
        <v>88</v>
      </c>
      <c r="F47" s="43">
        <v>15</v>
      </c>
      <c r="G47" s="67">
        <v>0.8</v>
      </c>
      <c r="H47" s="67">
        <v>3.7</v>
      </c>
      <c r="I47" s="67">
        <v>5</v>
      </c>
      <c r="J47" s="67">
        <v>56</v>
      </c>
      <c r="K47" s="50" t="s">
        <v>93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67"/>
      <c r="H48" s="67"/>
      <c r="I48" s="67"/>
      <c r="J48" s="67"/>
      <c r="K48" s="44"/>
      <c r="L48" s="43"/>
    </row>
    <row r="49" spans="1:12" ht="15" x14ac:dyDescent="0.25">
      <c r="A49" s="23"/>
      <c r="B49" s="15"/>
      <c r="C49" s="11"/>
      <c r="D49" s="6"/>
      <c r="E49" s="51" t="s">
        <v>89</v>
      </c>
      <c r="F49" s="43">
        <v>50</v>
      </c>
      <c r="G49" s="67">
        <v>0.4</v>
      </c>
      <c r="H49" s="67">
        <v>0.05</v>
      </c>
      <c r="I49" s="67">
        <v>39.9</v>
      </c>
      <c r="J49" s="67">
        <v>163</v>
      </c>
      <c r="K49" s="50" t="s">
        <v>94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67"/>
      <c r="H50" s="67"/>
      <c r="I50" s="67"/>
      <c r="J50" s="67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68">
        <f t="shared" ref="G51" si="18">SUM(G44:G50)</f>
        <v>21.049999999999997</v>
      </c>
      <c r="H51" s="68">
        <f t="shared" ref="H51" si="19">SUM(H44:H50)</f>
        <v>24.35</v>
      </c>
      <c r="I51" s="68">
        <f t="shared" ref="I51" si="20">SUM(I44:I50)</f>
        <v>92.75</v>
      </c>
      <c r="J51" s="68">
        <f t="shared" ref="J51:L51" si="21">SUM(J44:J50)</f>
        <v>675.5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95</v>
      </c>
      <c r="F52" s="43">
        <v>100</v>
      </c>
      <c r="G52" s="67">
        <v>0.95299999999999996</v>
      </c>
      <c r="H52" s="67">
        <v>6.0640000000000001</v>
      </c>
      <c r="I52" s="67">
        <v>3.0460000000000003</v>
      </c>
      <c r="J52" s="67">
        <v>70.600000000000009</v>
      </c>
      <c r="K52" s="44" t="s">
        <v>101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96</v>
      </c>
      <c r="F53" s="43">
        <v>250</v>
      </c>
      <c r="G53" s="67">
        <v>5.49</v>
      </c>
      <c r="H53" s="67">
        <v>5.27</v>
      </c>
      <c r="I53" s="67">
        <v>16.535</v>
      </c>
      <c r="J53" s="67">
        <v>148.25</v>
      </c>
      <c r="K53" s="44" t="s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97</v>
      </c>
      <c r="F54" s="43">
        <v>100</v>
      </c>
      <c r="G54" s="67">
        <v>15</v>
      </c>
      <c r="H54" s="67">
        <v>15</v>
      </c>
      <c r="I54" s="67">
        <v>12</v>
      </c>
      <c r="J54" s="67">
        <v>243</v>
      </c>
      <c r="K54" s="44" t="s">
        <v>103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98</v>
      </c>
      <c r="F55" s="43">
        <v>150</v>
      </c>
      <c r="G55" s="67">
        <v>3.0974999999999997</v>
      </c>
      <c r="H55" s="67">
        <v>4.8554999999999993</v>
      </c>
      <c r="I55" s="67">
        <v>14.140499999999999</v>
      </c>
      <c r="J55" s="67">
        <v>112.64999999999999</v>
      </c>
      <c r="K55" s="44" t="s">
        <v>104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99</v>
      </c>
      <c r="F56" s="43">
        <v>200</v>
      </c>
      <c r="G56" s="67">
        <v>0.34600000000000003</v>
      </c>
      <c r="H56" s="67">
        <v>3.8000000000000006E-2</v>
      </c>
      <c r="I56" s="67">
        <v>29.85</v>
      </c>
      <c r="J56" s="67">
        <v>122.2</v>
      </c>
      <c r="K56" s="44" t="s">
        <v>105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 t="s">
        <v>170</v>
      </c>
      <c r="G57" s="67">
        <v>1.52</v>
      </c>
      <c r="H57" s="67">
        <v>0.16000000000000003</v>
      </c>
      <c r="I57" s="67">
        <v>9.8400000000000016</v>
      </c>
      <c r="J57" s="67">
        <v>47</v>
      </c>
      <c r="K57" s="44" t="s">
        <v>61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40</v>
      </c>
      <c r="G58" s="67">
        <v>2.64</v>
      </c>
      <c r="H58" s="67">
        <v>0.48</v>
      </c>
      <c r="I58" s="67">
        <v>13.36</v>
      </c>
      <c r="J58" s="67">
        <v>69.600000000000009</v>
      </c>
      <c r="K58" s="44" t="s">
        <v>62</v>
      </c>
      <c r="L58" s="43"/>
    </row>
    <row r="59" spans="1:12" ht="15" x14ac:dyDescent="0.25">
      <c r="A59" s="23"/>
      <c r="B59" s="15"/>
      <c r="C59" s="11"/>
      <c r="D59" s="6"/>
      <c r="E59" s="51" t="s">
        <v>100</v>
      </c>
      <c r="F59" s="43">
        <v>200</v>
      </c>
      <c r="G59" s="67">
        <v>0.8</v>
      </c>
      <c r="H59" s="67">
        <v>0.6</v>
      </c>
      <c r="I59" s="67">
        <v>20.6</v>
      </c>
      <c r="J59" s="67">
        <v>94</v>
      </c>
      <c r="K59" s="44" t="s">
        <v>73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67"/>
      <c r="H60" s="67"/>
      <c r="I60" s="67"/>
      <c r="J60" s="67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1040</v>
      </c>
      <c r="G61" s="68">
        <f t="shared" ref="G61" si="22">SUM(G52:G60)</f>
        <v>29.846500000000002</v>
      </c>
      <c r="H61" s="68">
        <f t="shared" ref="H61" si="23">SUM(H52:H60)</f>
        <v>32.467500000000001</v>
      </c>
      <c r="I61" s="68">
        <f t="shared" ref="I61" si="24">SUM(I52:I60)</f>
        <v>119.3715</v>
      </c>
      <c r="J61" s="68">
        <f t="shared" ref="J61:L61" si="25">SUM(J52:J60)</f>
        <v>907.30000000000007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1555</v>
      </c>
      <c r="G62" s="69">
        <f t="shared" ref="G62" si="26">G51+G61</f>
        <v>50.896500000000003</v>
      </c>
      <c r="H62" s="69">
        <f t="shared" ref="H62" si="27">H51+H61</f>
        <v>56.817500000000003</v>
      </c>
      <c r="I62" s="69">
        <f t="shared" ref="I62" si="28">I51+I61</f>
        <v>212.1215</v>
      </c>
      <c r="J62" s="69">
        <f t="shared" ref="J62:L62" si="29">J51+J61</f>
        <v>1582.8000000000002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106</v>
      </c>
      <c r="F63" s="40">
        <v>200</v>
      </c>
      <c r="G63" s="66">
        <v>7.2</v>
      </c>
      <c r="H63" s="66">
        <v>6.6000000000000005</v>
      </c>
      <c r="I63" s="66">
        <v>32.800000000000004</v>
      </c>
      <c r="J63" s="66">
        <v>219.4</v>
      </c>
      <c r="K63" s="41" t="s">
        <v>110</v>
      </c>
      <c r="L63" s="40"/>
    </row>
    <row r="64" spans="1:12" ht="15" x14ac:dyDescent="0.25">
      <c r="A64" s="23"/>
      <c r="B64" s="15"/>
      <c r="C64" s="11"/>
      <c r="D64" s="6"/>
      <c r="E64" s="51" t="s">
        <v>107</v>
      </c>
      <c r="F64" s="43">
        <v>45</v>
      </c>
      <c r="G64" s="67">
        <v>6.7</v>
      </c>
      <c r="H64" s="67">
        <v>9.5</v>
      </c>
      <c r="I64" s="67">
        <v>9.9</v>
      </c>
      <c r="J64" s="67">
        <v>153</v>
      </c>
      <c r="K64" s="44" t="s">
        <v>111</v>
      </c>
      <c r="L64" s="43"/>
    </row>
    <row r="65" spans="1:12" ht="15" x14ac:dyDescent="0.25">
      <c r="A65" s="23"/>
      <c r="B65" s="15"/>
      <c r="C65" s="11"/>
      <c r="D65" s="7" t="s">
        <v>22</v>
      </c>
      <c r="E65" s="51" t="s">
        <v>108</v>
      </c>
      <c r="F65" s="43">
        <v>200</v>
      </c>
      <c r="G65" s="67">
        <v>2.9</v>
      </c>
      <c r="H65" s="67">
        <v>2</v>
      </c>
      <c r="I65" s="67">
        <v>20.9</v>
      </c>
      <c r="J65" s="67">
        <v>113</v>
      </c>
      <c r="K65" s="44" t="s">
        <v>112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20</v>
      </c>
      <c r="G66" s="67">
        <v>1.5</v>
      </c>
      <c r="H66" s="67">
        <v>0.57999999999999996</v>
      </c>
      <c r="I66" s="67">
        <v>10.280000000000001</v>
      </c>
      <c r="J66" s="67">
        <v>52.400000000000006</v>
      </c>
      <c r="K66" s="44" t="s">
        <v>72</v>
      </c>
      <c r="L66" s="43"/>
    </row>
    <row r="67" spans="1:12" ht="15" x14ac:dyDescent="0.25">
      <c r="A67" s="23"/>
      <c r="B67" s="15"/>
      <c r="C67" s="11"/>
      <c r="D67" s="7" t="s">
        <v>24</v>
      </c>
      <c r="E67" s="51" t="s">
        <v>109</v>
      </c>
      <c r="F67" s="43">
        <v>200</v>
      </c>
      <c r="G67" s="67">
        <v>1.6</v>
      </c>
      <c r="H67" s="67">
        <v>0.4</v>
      </c>
      <c r="I67" s="67">
        <v>15</v>
      </c>
      <c r="J67" s="67">
        <v>76</v>
      </c>
      <c r="K67" s="44" t="s">
        <v>73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67"/>
      <c r="H68" s="67"/>
      <c r="I68" s="67"/>
      <c r="J68" s="67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67"/>
      <c r="H69" s="67"/>
      <c r="I69" s="67"/>
      <c r="J69" s="67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665</v>
      </c>
      <c r="G70" s="68">
        <f t="shared" ref="G70" si="30">SUM(G63:G69)</f>
        <v>19.900000000000002</v>
      </c>
      <c r="H70" s="68">
        <f t="shared" ref="H70" si="31">SUM(H63:H69)</f>
        <v>19.079999999999998</v>
      </c>
      <c r="I70" s="68">
        <f t="shared" ref="I70" si="32">SUM(I63:I69)</f>
        <v>88.88</v>
      </c>
      <c r="J70" s="68">
        <f t="shared" ref="J70:L70" si="33">SUM(J63:J69)</f>
        <v>613.79999999999995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113</v>
      </c>
      <c r="F71" s="43">
        <v>100</v>
      </c>
      <c r="G71" s="67">
        <v>1.6</v>
      </c>
      <c r="H71" s="67">
        <v>6.1</v>
      </c>
      <c r="I71" s="67">
        <v>8.3000000000000007</v>
      </c>
      <c r="J71" s="67">
        <v>94</v>
      </c>
      <c r="K71" s="44" t="s">
        <v>117</v>
      </c>
      <c r="L71" s="43"/>
    </row>
    <row r="72" spans="1:12" ht="25.5" x14ac:dyDescent="0.25">
      <c r="A72" s="23"/>
      <c r="B72" s="15"/>
      <c r="C72" s="11"/>
      <c r="D72" s="7" t="s">
        <v>27</v>
      </c>
      <c r="E72" s="51" t="s">
        <v>114</v>
      </c>
      <c r="F72" s="43">
        <v>250</v>
      </c>
      <c r="G72" s="67">
        <v>3.5450000000000004</v>
      </c>
      <c r="H72" s="67">
        <v>8.4</v>
      </c>
      <c r="I72" s="67">
        <v>11.370000000000001</v>
      </c>
      <c r="J72" s="67">
        <v>135.80000000000001</v>
      </c>
      <c r="K72" s="44" t="s">
        <v>118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115</v>
      </c>
      <c r="F73" s="43">
        <v>200</v>
      </c>
      <c r="G73" s="67">
        <v>15.119999999999997</v>
      </c>
      <c r="H73" s="67">
        <v>14.880000000000003</v>
      </c>
      <c r="I73" s="67">
        <v>39.36</v>
      </c>
      <c r="J73" s="67">
        <v>352</v>
      </c>
      <c r="K73" s="44" t="s">
        <v>119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67"/>
      <c r="H74" s="67"/>
      <c r="I74" s="67"/>
      <c r="J74" s="67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116</v>
      </c>
      <c r="F75" s="43">
        <v>200</v>
      </c>
      <c r="G75" s="67">
        <v>0.89200000000000002</v>
      </c>
      <c r="H75" s="67">
        <v>0.06</v>
      </c>
      <c r="I75" s="67">
        <v>32.752000000000002</v>
      </c>
      <c r="J75" s="67">
        <v>154.60000000000002</v>
      </c>
      <c r="K75" s="44" t="s">
        <v>120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40</v>
      </c>
      <c r="G76" s="67">
        <v>3.04</v>
      </c>
      <c r="H76" s="67">
        <v>0.32000000000000006</v>
      </c>
      <c r="I76" s="67">
        <v>19.680000000000003</v>
      </c>
      <c r="J76" s="67">
        <v>94</v>
      </c>
      <c r="K76" s="44" t="s">
        <v>61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67">
        <v>2.64</v>
      </c>
      <c r="H77" s="67">
        <v>0.48</v>
      </c>
      <c r="I77" s="67">
        <v>13.36</v>
      </c>
      <c r="J77" s="67">
        <v>69.600000000000009</v>
      </c>
      <c r="K77" s="44" t="s">
        <v>62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67"/>
      <c r="H78" s="67"/>
      <c r="I78" s="67"/>
      <c r="J78" s="67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67"/>
      <c r="H79" s="67"/>
      <c r="I79" s="67"/>
      <c r="J79" s="67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68">
        <f t="shared" ref="G80" si="34">SUM(G71:G79)</f>
        <v>26.836999999999996</v>
      </c>
      <c r="H80" s="68">
        <f t="shared" ref="H80" si="35">SUM(H71:H79)</f>
        <v>30.240000000000002</v>
      </c>
      <c r="I80" s="68">
        <f t="shared" ref="I80" si="36">SUM(I71:I79)</f>
        <v>124.82200000000002</v>
      </c>
      <c r="J80" s="68">
        <f t="shared" ref="J80:L80" si="37">SUM(J71:J79)</f>
        <v>900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1495</v>
      </c>
      <c r="G81" s="69">
        <f t="shared" ref="G81" si="38">G70+G80</f>
        <v>46.736999999999995</v>
      </c>
      <c r="H81" s="69">
        <f t="shared" ref="H81" si="39">H70+H80</f>
        <v>49.32</v>
      </c>
      <c r="I81" s="69">
        <f t="shared" ref="I81" si="40">I70+I80</f>
        <v>213.702</v>
      </c>
      <c r="J81" s="69">
        <f t="shared" ref="J81:L81" si="41">J70+J80</f>
        <v>1513.8</v>
      </c>
      <c r="K81" s="32"/>
      <c r="L81" s="32">
        <f t="shared" si="41"/>
        <v>0</v>
      </c>
    </row>
    <row r="82" spans="1:12" ht="15.75" customHeight="1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122</v>
      </c>
      <c r="F82" s="60">
        <v>200</v>
      </c>
      <c r="G82" s="66">
        <v>5.2600000000000007</v>
      </c>
      <c r="H82" s="66">
        <v>11.66</v>
      </c>
      <c r="I82" s="66">
        <v>25.060000000000002</v>
      </c>
      <c r="J82" s="66">
        <v>226.20000000000002</v>
      </c>
      <c r="K82" s="44" t="s">
        <v>124</v>
      </c>
      <c r="L82" s="40"/>
    </row>
    <row r="83" spans="1:12" ht="15.75" customHeight="1" x14ac:dyDescent="0.25">
      <c r="A83" s="23"/>
      <c r="B83" s="15"/>
      <c r="C83" s="11"/>
      <c r="D83" s="6"/>
      <c r="E83" s="42" t="s">
        <v>121</v>
      </c>
      <c r="F83" s="61">
        <v>75</v>
      </c>
      <c r="G83" s="67">
        <v>3.23</v>
      </c>
      <c r="H83" s="67">
        <v>3.95</v>
      </c>
      <c r="I83" s="67">
        <v>41.23</v>
      </c>
      <c r="J83" s="67">
        <v>213</v>
      </c>
      <c r="K83" s="44" t="s">
        <v>48</v>
      </c>
      <c r="L83" s="43"/>
    </row>
    <row r="84" spans="1:12" ht="15.75" customHeight="1" x14ac:dyDescent="0.25">
      <c r="A84" s="23"/>
      <c r="B84" s="15"/>
      <c r="C84" s="11"/>
      <c r="D84" s="7" t="s">
        <v>22</v>
      </c>
      <c r="E84" s="42" t="s">
        <v>123</v>
      </c>
      <c r="F84" s="43">
        <v>200</v>
      </c>
      <c r="G84" s="67">
        <v>1.5</v>
      </c>
      <c r="H84" s="67">
        <v>1.3</v>
      </c>
      <c r="I84" s="67">
        <v>15.9</v>
      </c>
      <c r="J84" s="67">
        <v>81</v>
      </c>
      <c r="K84" s="44" t="s">
        <v>125</v>
      </c>
      <c r="L84" s="43"/>
    </row>
    <row r="85" spans="1:12" ht="15.75" customHeight="1" x14ac:dyDescent="0.25">
      <c r="A85" s="23"/>
      <c r="B85" s="15"/>
      <c r="C85" s="11"/>
      <c r="D85" s="7" t="s">
        <v>23</v>
      </c>
      <c r="E85" s="42"/>
      <c r="F85" s="43"/>
      <c r="G85" s="67"/>
      <c r="H85" s="67"/>
      <c r="I85" s="67"/>
      <c r="J85" s="67"/>
      <c r="K85" s="44"/>
      <c r="L85" s="43"/>
    </row>
    <row r="86" spans="1:12" ht="15.75" customHeight="1" thickBot="1" x14ac:dyDescent="0.3">
      <c r="A86" s="23"/>
      <c r="B86" s="15"/>
      <c r="C86" s="11"/>
      <c r="D86" s="7" t="s">
        <v>24</v>
      </c>
      <c r="E86" s="42"/>
      <c r="F86" s="43"/>
      <c r="G86" s="67"/>
      <c r="H86" s="67"/>
      <c r="I86" s="67"/>
      <c r="J86" s="67"/>
      <c r="K86" s="44"/>
      <c r="L86" s="43"/>
    </row>
    <row r="87" spans="1:12" ht="15.75" customHeight="1" x14ac:dyDescent="0.25">
      <c r="A87" s="23"/>
      <c r="B87" s="15"/>
      <c r="C87" s="11"/>
      <c r="D87" s="6"/>
      <c r="E87" s="39" t="s">
        <v>69</v>
      </c>
      <c r="F87" s="61">
        <v>15</v>
      </c>
      <c r="G87" s="67">
        <v>3.48</v>
      </c>
      <c r="H87" s="67">
        <v>4.4249999999999998</v>
      </c>
      <c r="I87" s="67">
        <v>0</v>
      </c>
      <c r="J87" s="67">
        <v>53.699999999999996</v>
      </c>
      <c r="K87" s="44" t="s">
        <v>71</v>
      </c>
      <c r="L87" s="43"/>
    </row>
    <row r="88" spans="1:12" ht="15.75" customHeight="1" x14ac:dyDescent="0.25">
      <c r="A88" s="23"/>
      <c r="B88" s="15"/>
      <c r="C88" s="11"/>
      <c r="D88" s="6"/>
      <c r="E88" s="42" t="s">
        <v>43</v>
      </c>
      <c r="F88" s="61">
        <v>100</v>
      </c>
      <c r="G88" s="67">
        <v>5</v>
      </c>
      <c r="H88" s="67">
        <v>3.2</v>
      </c>
      <c r="I88" s="67">
        <v>8.5</v>
      </c>
      <c r="J88" s="67">
        <v>87</v>
      </c>
      <c r="K88" s="44" t="s">
        <v>45</v>
      </c>
      <c r="L88" s="43"/>
    </row>
    <row r="89" spans="1:12" ht="15.75" customHeight="1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68">
        <f>SUM(G82:G88)</f>
        <v>18.47</v>
      </c>
      <c r="H89" s="68">
        <f t="shared" ref="H89:J89" si="42">SUM(H82:H88)</f>
        <v>24.535</v>
      </c>
      <c r="I89" s="68">
        <f t="shared" si="42"/>
        <v>90.69</v>
      </c>
      <c r="J89" s="68">
        <f t="shared" si="42"/>
        <v>660.90000000000009</v>
      </c>
      <c r="K89" s="25"/>
      <c r="L89" s="19">
        <f t="shared" ref="L89" si="43">SUM(L82:L88)</f>
        <v>0</v>
      </c>
    </row>
    <row r="90" spans="1:12" ht="15.75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>
        <v>100</v>
      </c>
      <c r="G90" s="67">
        <v>1.4</v>
      </c>
      <c r="H90" s="67">
        <v>6.1</v>
      </c>
      <c r="I90" s="67">
        <v>5</v>
      </c>
      <c r="J90" s="67">
        <v>81</v>
      </c>
      <c r="K90" s="44" t="s">
        <v>128</v>
      </c>
      <c r="L90" s="43"/>
    </row>
    <row r="91" spans="1:12" ht="15.75" customHeight="1" x14ac:dyDescent="0.25">
      <c r="A91" s="23"/>
      <c r="B91" s="15"/>
      <c r="C91" s="11"/>
      <c r="D91" s="7" t="s">
        <v>27</v>
      </c>
      <c r="E91" s="42" t="s">
        <v>127</v>
      </c>
      <c r="F91" s="43">
        <v>250</v>
      </c>
      <c r="G91" s="67">
        <v>1.7250000000000001</v>
      </c>
      <c r="H91" s="67">
        <v>4.5250000000000004</v>
      </c>
      <c r="I91" s="67">
        <v>8.9499999999999993</v>
      </c>
      <c r="J91" s="67">
        <v>83.25</v>
      </c>
      <c r="K91" s="44" t="s">
        <v>129</v>
      </c>
      <c r="L91" s="43"/>
    </row>
    <row r="92" spans="1:12" ht="15.75" customHeight="1" x14ac:dyDescent="0.25">
      <c r="A92" s="23"/>
      <c r="B92" s="15"/>
      <c r="C92" s="11"/>
      <c r="D92" s="7" t="s">
        <v>28</v>
      </c>
      <c r="E92" s="42" t="s">
        <v>130</v>
      </c>
      <c r="F92" s="62">
        <v>100</v>
      </c>
      <c r="G92" s="67">
        <v>11.538461538461538</v>
      </c>
      <c r="H92" s="67">
        <v>11.538461538461538</v>
      </c>
      <c r="I92" s="67">
        <v>6.1538461538461542</v>
      </c>
      <c r="J92" s="67">
        <v>174.61538461538461</v>
      </c>
      <c r="K92" s="44" t="s">
        <v>132</v>
      </c>
      <c r="L92" s="43"/>
    </row>
    <row r="93" spans="1:12" ht="15.75" customHeight="1" x14ac:dyDescent="0.25">
      <c r="A93" s="23"/>
      <c r="B93" s="15"/>
      <c r="C93" s="11"/>
      <c r="D93" s="7" t="s">
        <v>29</v>
      </c>
      <c r="E93" s="42" t="s">
        <v>131</v>
      </c>
      <c r="F93" s="62">
        <v>150</v>
      </c>
      <c r="G93" s="67">
        <v>8.7750000000000004</v>
      </c>
      <c r="H93" s="67">
        <v>6.6</v>
      </c>
      <c r="I93" s="67">
        <v>38.85</v>
      </c>
      <c r="J93" s="67">
        <v>249.89999999999998</v>
      </c>
      <c r="K93" s="44" t="s">
        <v>133</v>
      </c>
      <c r="L93" s="43"/>
    </row>
    <row r="94" spans="1:12" ht="15.75" customHeight="1" x14ac:dyDescent="0.25">
      <c r="A94" s="23"/>
      <c r="B94" s="15"/>
      <c r="C94" s="11"/>
      <c r="D94" s="7" t="s">
        <v>30</v>
      </c>
      <c r="E94" s="42" t="s">
        <v>136</v>
      </c>
      <c r="F94" s="43">
        <v>200</v>
      </c>
      <c r="G94" s="67">
        <v>0.3</v>
      </c>
      <c r="H94" s="67">
        <v>0.2</v>
      </c>
      <c r="I94" s="67">
        <v>14.2</v>
      </c>
      <c r="J94" s="67">
        <v>60</v>
      </c>
      <c r="K94" s="44" t="s">
        <v>137</v>
      </c>
      <c r="L94" s="43"/>
    </row>
    <row r="95" spans="1:12" ht="15.75" customHeight="1" x14ac:dyDescent="0.25">
      <c r="A95" s="23"/>
      <c r="B95" s="15"/>
      <c r="C95" s="11"/>
      <c r="D95" s="7" t="s">
        <v>31</v>
      </c>
      <c r="E95" s="42" t="s">
        <v>54</v>
      </c>
      <c r="F95" s="43">
        <v>40</v>
      </c>
      <c r="G95" s="67">
        <v>3.04</v>
      </c>
      <c r="H95" s="67">
        <v>0.32000000000000006</v>
      </c>
      <c r="I95" s="67">
        <v>19.680000000000003</v>
      </c>
      <c r="J95" s="67">
        <v>94</v>
      </c>
      <c r="K95" s="44" t="s">
        <v>61</v>
      </c>
      <c r="L95" s="43"/>
    </row>
    <row r="96" spans="1:12" ht="15.75" customHeight="1" x14ac:dyDescent="0.25">
      <c r="A96" s="23"/>
      <c r="B96" s="15"/>
      <c r="C96" s="11"/>
      <c r="D96" s="7" t="s">
        <v>32</v>
      </c>
      <c r="E96" s="42" t="s">
        <v>55</v>
      </c>
      <c r="F96" s="43">
        <v>40</v>
      </c>
      <c r="G96" s="67">
        <v>2.64</v>
      </c>
      <c r="H96" s="67">
        <v>0.48</v>
      </c>
      <c r="I96" s="67">
        <v>13.36</v>
      </c>
      <c r="J96" s="67">
        <v>69.600000000000009</v>
      </c>
      <c r="K96" s="44" t="s">
        <v>62</v>
      </c>
      <c r="L96" s="43"/>
    </row>
    <row r="97" spans="1:12" ht="15.75" customHeight="1" x14ac:dyDescent="0.25">
      <c r="A97" s="23"/>
      <c r="B97" s="15"/>
      <c r="C97" s="11"/>
      <c r="D97" s="6"/>
      <c r="E97" s="42" t="s">
        <v>134</v>
      </c>
      <c r="F97" s="43">
        <v>200</v>
      </c>
      <c r="G97" s="67">
        <v>0.8</v>
      </c>
      <c r="H97" s="67">
        <v>0.8</v>
      </c>
      <c r="I97" s="67">
        <v>19.600000000000001</v>
      </c>
      <c r="J97" s="67">
        <v>94</v>
      </c>
      <c r="K97" s="44" t="s">
        <v>135</v>
      </c>
      <c r="L97" s="43"/>
    </row>
    <row r="98" spans="1:12" ht="15.75" customHeight="1" x14ac:dyDescent="0.25">
      <c r="A98" s="23"/>
      <c r="B98" s="15"/>
      <c r="C98" s="11"/>
      <c r="D98" s="6"/>
      <c r="E98" s="42"/>
      <c r="F98" s="43"/>
      <c r="G98" s="67"/>
      <c r="H98" s="67"/>
      <c r="I98" s="67"/>
      <c r="J98" s="67"/>
      <c r="K98" s="44"/>
      <c r="L98" s="43"/>
    </row>
    <row r="99" spans="1:12" ht="15.75" customHeight="1" x14ac:dyDescent="0.25">
      <c r="A99" s="24"/>
      <c r="B99" s="17"/>
      <c r="C99" s="8"/>
      <c r="D99" s="18" t="s">
        <v>33</v>
      </c>
      <c r="E99" s="9"/>
      <c r="F99" s="19">
        <f>SUM(F90:F98)</f>
        <v>1080</v>
      </c>
      <c r="G99" s="68">
        <f t="shared" ref="G99:J99" si="44">SUM(G90:G98)</f>
        <v>30.21846153846154</v>
      </c>
      <c r="H99" s="68">
        <f t="shared" si="44"/>
        <v>30.563461538461542</v>
      </c>
      <c r="I99" s="68">
        <f t="shared" si="44"/>
        <v>125.79384615384618</v>
      </c>
      <c r="J99" s="68">
        <f t="shared" si="44"/>
        <v>906.36538461538464</v>
      </c>
      <c r="K99" s="25"/>
      <c r="L99" s="19">
        <f t="shared" ref="L99" si="45"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1670</v>
      </c>
      <c r="G100" s="69">
        <f t="shared" ref="G100:J100" si="46">G89+G99</f>
        <v>48.688461538461539</v>
      </c>
      <c r="H100" s="69">
        <f t="shared" si="46"/>
        <v>55.098461538461542</v>
      </c>
      <c r="I100" s="69">
        <f t="shared" si="46"/>
        <v>216.48384615384617</v>
      </c>
      <c r="J100" s="69">
        <f t="shared" si="46"/>
        <v>1567.2653846153848</v>
      </c>
      <c r="K100" s="32"/>
      <c r="L100" s="32">
        <f t="shared" ref="L100" si="47">L89+L99</f>
        <v>0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138</v>
      </c>
      <c r="F101" s="40">
        <v>200</v>
      </c>
      <c r="G101" s="66">
        <v>5.54</v>
      </c>
      <c r="H101" s="66">
        <v>8.620000000000001</v>
      </c>
      <c r="I101" s="66">
        <v>32.4</v>
      </c>
      <c r="J101" s="66">
        <v>229.4</v>
      </c>
      <c r="K101" s="41" t="s">
        <v>139</v>
      </c>
      <c r="L101" s="40"/>
    </row>
    <row r="102" spans="1:12" ht="15.75" customHeight="1" x14ac:dyDescent="0.25">
      <c r="A102" s="23"/>
      <c r="B102" s="15"/>
      <c r="C102" s="11"/>
      <c r="D102" s="6"/>
      <c r="E102" s="42" t="s">
        <v>65</v>
      </c>
      <c r="F102" s="43">
        <v>40</v>
      </c>
      <c r="G102" s="67">
        <v>5.0999999999999996</v>
      </c>
      <c r="H102" s="67">
        <v>4.5999999999999996</v>
      </c>
      <c r="I102" s="67">
        <v>0.3</v>
      </c>
      <c r="J102" s="67">
        <v>63</v>
      </c>
      <c r="K102" s="44" t="s">
        <v>71</v>
      </c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67">
        <v>3.2</v>
      </c>
      <c r="H103" s="67">
        <v>2.7</v>
      </c>
      <c r="I103" s="67">
        <v>15.9</v>
      </c>
      <c r="J103" s="67">
        <v>79</v>
      </c>
      <c r="K103" s="44" t="s">
        <v>74</v>
      </c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 t="s">
        <v>67</v>
      </c>
      <c r="F104" s="43">
        <v>40</v>
      </c>
      <c r="G104" s="67">
        <v>3</v>
      </c>
      <c r="H104" s="67">
        <v>1.1599999999999999</v>
      </c>
      <c r="I104" s="67">
        <v>20.560000000000002</v>
      </c>
      <c r="J104" s="67">
        <v>104.80000000000001</v>
      </c>
      <c r="K104" s="44" t="s">
        <v>72</v>
      </c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 t="s">
        <v>142</v>
      </c>
      <c r="F105" s="43">
        <v>200</v>
      </c>
      <c r="G105" s="67">
        <v>1.6</v>
      </c>
      <c r="H105" s="67">
        <v>0.8</v>
      </c>
      <c r="I105" s="67">
        <v>16.2</v>
      </c>
      <c r="J105" s="67">
        <v>94</v>
      </c>
      <c r="K105" s="44" t="s">
        <v>73</v>
      </c>
      <c r="L105" s="43"/>
    </row>
    <row r="106" spans="1:12" ht="15.75" customHeight="1" x14ac:dyDescent="0.25">
      <c r="A106" s="23"/>
      <c r="B106" s="15"/>
      <c r="C106" s="11"/>
      <c r="D106" s="6"/>
      <c r="E106" s="42" t="s">
        <v>140</v>
      </c>
      <c r="F106" s="43">
        <v>5</v>
      </c>
      <c r="G106" s="67">
        <v>2.5000000000000001E-2</v>
      </c>
      <c r="H106" s="67">
        <v>4.125</v>
      </c>
      <c r="I106" s="67">
        <v>4.0000000000000008E-2</v>
      </c>
      <c r="J106" s="67">
        <v>37.4</v>
      </c>
      <c r="K106" s="44" t="s">
        <v>141</v>
      </c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67"/>
      <c r="H107" s="67"/>
      <c r="I107" s="67"/>
      <c r="J107" s="67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f>SUM(F101:F107)</f>
        <v>685</v>
      </c>
      <c r="G108" s="68">
        <f t="shared" ref="G108:J108" si="48">SUM(G101:G107)</f>
        <v>18.465</v>
      </c>
      <c r="H108" s="68">
        <f t="shared" si="48"/>
        <v>22.005000000000003</v>
      </c>
      <c r="I108" s="68">
        <f t="shared" si="48"/>
        <v>85.4</v>
      </c>
      <c r="J108" s="68">
        <f t="shared" si="48"/>
        <v>607.6</v>
      </c>
      <c r="K108" s="25"/>
      <c r="L108" s="19">
        <f t="shared" ref="L108" si="49">SUM(L101:L107)</f>
        <v>0</v>
      </c>
    </row>
    <row r="109" spans="1:12" ht="15.75" customHeight="1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143</v>
      </c>
      <c r="F109" s="43">
        <v>100</v>
      </c>
      <c r="G109" s="67">
        <v>4.8</v>
      </c>
      <c r="H109" s="67">
        <v>10.7</v>
      </c>
      <c r="I109" s="67">
        <v>6.5</v>
      </c>
      <c r="J109" s="67">
        <v>141</v>
      </c>
      <c r="K109" s="44" t="s">
        <v>148</v>
      </c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 t="s">
        <v>144</v>
      </c>
      <c r="F110" s="43">
        <v>200</v>
      </c>
      <c r="G110" s="67">
        <v>4.9200000000000008</v>
      </c>
      <c r="H110" s="67">
        <v>1.9600000000000002</v>
      </c>
      <c r="I110" s="67">
        <v>8.5400000000000009</v>
      </c>
      <c r="J110" s="67">
        <v>72.600000000000009</v>
      </c>
      <c r="K110" s="44" t="s">
        <v>149</v>
      </c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145</v>
      </c>
      <c r="F111" s="43">
        <v>150</v>
      </c>
      <c r="G111" s="67">
        <v>12.75</v>
      </c>
      <c r="H111" s="67">
        <v>12.450000000000001</v>
      </c>
      <c r="I111" s="67">
        <v>6</v>
      </c>
      <c r="J111" s="67">
        <v>187.5</v>
      </c>
      <c r="K111" s="44" t="s">
        <v>150</v>
      </c>
      <c r="L111" s="43"/>
    </row>
    <row r="112" spans="1:12" ht="15.75" customHeight="1" x14ac:dyDescent="0.25">
      <c r="A112" s="23"/>
      <c r="B112" s="15"/>
      <c r="C112" s="11"/>
      <c r="D112" s="7" t="s">
        <v>29</v>
      </c>
      <c r="E112" s="42" t="s">
        <v>146</v>
      </c>
      <c r="F112" s="43">
        <v>50</v>
      </c>
      <c r="G112" s="67">
        <v>0.62000000000000011</v>
      </c>
      <c r="H112" s="67">
        <v>2.02</v>
      </c>
      <c r="I112" s="67">
        <v>2.94</v>
      </c>
      <c r="J112" s="67">
        <v>32.4</v>
      </c>
      <c r="K112" s="44" t="s">
        <v>151</v>
      </c>
      <c r="L112" s="43"/>
    </row>
    <row r="113" spans="1:12" ht="15.75" customHeight="1" x14ac:dyDescent="0.25">
      <c r="A113" s="23"/>
      <c r="B113" s="15"/>
      <c r="C113" s="11"/>
      <c r="D113" s="7" t="s">
        <v>30</v>
      </c>
      <c r="E113" s="42" t="s">
        <v>99</v>
      </c>
      <c r="F113" s="43">
        <v>200</v>
      </c>
      <c r="G113" s="67">
        <v>0.34600000000000003</v>
      </c>
      <c r="H113" s="67">
        <v>3.8000000000000006E-2</v>
      </c>
      <c r="I113" s="67">
        <v>29.85</v>
      </c>
      <c r="J113" s="67">
        <v>122.2</v>
      </c>
      <c r="K113" s="44" t="s">
        <v>105</v>
      </c>
      <c r="L113" s="43"/>
    </row>
    <row r="114" spans="1:12" ht="15.75" customHeight="1" x14ac:dyDescent="0.25">
      <c r="A114" s="23"/>
      <c r="B114" s="15"/>
      <c r="C114" s="11"/>
      <c r="D114" s="7" t="s">
        <v>31</v>
      </c>
      <c r="E114" s="42" t="s">
        <v>54</v>
      </c>
      <c r="F114" s="61">
        <v>50</v>
      </c>
      <c r="G114" s="67">
        <v>3.8</v>
      </c>
      <c r="H114" s="67">
        <v>0.4</v>
      </c>
      <c r="I114" s="67">
        <v>24.6</v>
      </c>
      <c r="J114" s="67">
        <v>117.5</v>
      </c>
      <c r="K114" s="44" t="s">
        <v>61</v>
      </c>
      <c r="L114" s="43"/>
    </row>
    <row r="115" spans="1:12" ht="15.75" customHeight="1" x14ac:dyDescent="0.25">
      <c r="A115" s="23"/>
      <c r="B115" s="15"/>
      <c r="C115" s="11"/>
      <c r="D115" s="7" t="s">
        <v>32</v>
      </c>
      <c r="E115" s="42" t="s">
        <v>55</v>
      </c>
      <c r="F115" s="43">
        <v>50</v>
      </c>
      <c r="G115" s="67">
        <v>3.3</v>
      </c>
      <c r="H115" s="67">
        <v>0.6</v>
      </c>
      <c r="I115" s="67">
        <v>16.7</v>
      </c>
      <c r="J115" s="67">
        <v>87</v>
      </c>
      <c r="K115" s="44" t="s">
        <v>62</v>
      </c>
      <c r="L115" s="43"/>
    </row>
    <row r="116" spans="1:12" ht="15.75" customHeight="1" x14ac:dyDescent="0.25">
      <c r="A116" s="23"/>
      <c r="B116" s="15"/>
      <c r="C116" s="11"/>
      <c r="D116" s="6"/>
      <c r="E116" s="42" t="s">
        <v>147</v>
      </c>
      <c r="F116" s="61">
        <v>30</v>
      </c>
      <c r="G116" s="67">
        <v>2.25</v>
      </c>
      <c r="H116" s="67">
        <v>2.94</v>
      </c>
      <c r="I116" s="67">
        <v>22.32</v>
      </c>
      <c r="J116" s="67">
        <v>125.1</v>
      </c>
      <c r="K116" s="44" t="s">
        <v>152</v>
      </c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67"/>
      <c r="H117" s="67"/>
      <c r="I117" s="67"/>
      <c r="J117" s="67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68">
        <f t="shared" ref="G118:J118" si="50">SUM(G109:G117)</f>
        <v>32.786000000000001</v>
      </c>
      <c r="H118" s="68">
        <f t="shared" si="50"/>
        <v>31.108000000000001</v>
      </c>
      <c r="I118" s="68">
        <f t="shared" si="50"/>
        <v>117.45000000000002</v>
      </c>
      <c r="J118" s="68">
        <f t="shared" si="50"/>
        <v>885.30000000000007</v>
      </c>
      <c r="K118" s="25"/>
      <c r="L118" s="19">
        <f t="shared" ref="L118" si="51">SUM(L109:L117)</f>
        <v>0</v>
      </c>
    </row>
    <row r="119" spans="1:12" ht="15.75" customHeight="1" thickBot="1" x14ac:dyDescent="0.25">
      <c r="A119" s="53"/>
      <c r="B119" s="54"/>
      <c r="C119" s="55"/>
      <c r="D119" s="56"/>
      <c r="E119" s="57"/>
      <c r="F119" s="58"/>
      <c r="G119" s="71"/>
      <c r="H119" s="71"/>
      <c r="I119" s="71"/>
      <c r="J119" s="71"/>
      <c r="K119" s="59"/>
      <c r="L119" s="58"/>
    </row>
    <row r="120" spans="1:12" ht="15" x14ac:dyDescent="0.25">
      <c r="A120" s="20">
        <v>1</v>
      </c>
      <c r="B120" s="21">
        <v>7</v>
      </c>
      <c r="C120" s="22" t="s">
        <v>20</v>
      </c>
      <c r="D120" s="5" t="s">
        <v>21</v>
      </c>
      <c r="E120" s="52" t="s">
        <v>85</v>
      </c>
      <c r="F120" s="40">
        <v>150</v>
      </c>
      <c r="G120" s="66">
        <v>10</v>
      </c>
      <c r="H120" s="66">
        <v>11.8</v>
      </c>
      <c r="I120" s="66">
        <v>5.4</v>
      </c>
      <c r="J120" s="66">
        <v>168</v>
      </c>
      <c r="K120" s="41" t="s">
        <v>90</v>
      </c>
      <c r="L120" s="40"/>
    </row>
    <row r="121" spans="1:12" ht="15" x14ac:dyDescent="0.25">
      <c r="A121" s="23"/>
      <c r="B121" s="15"/>
      <c r="C121" s="11"/>
      <c r="D121" s="6"/>
      <c r="E121" s="51" t="s">
        <v>86</v>
      </c>
      <c r="F121" s="43">
        <v>100</v>
      </c>
      <c r="G121" s="67">
        <v>6.15</v>
      </c>
      <c r="H121" s="67">
        <v>5</v>
      </c>
      <c r="I121" s="67">
        <v>17.95</v>
      </c>
      <c r="J121" s="67">
        <v>141.5</v>
      </c>
      <c r="K121" s="44" t="s">
        <v>91</v>
      </c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154</v>
      </c>
      <c r="F122" s="43">
        <v>200</v>
      </c>
      <c r="G122" s="67">
        <v>3.7</v>
      </c>
      <c r="H122" s="67">
        <v>3.8</v>
      </c>
      <c r="I122" s="67">
        <v>24.5</v>
      </c>
      <c r="J122" s="67">
        <v>147</v>
      </c>
      <c r="K122" s="44" t="s">
        <v>153</v>
      </c>
      <c r="L122" s="43"/>
    </row>
    <row r="123" spans="1:12" ht="15" x14ac:dyDescent="0.25">
      <c r="A123" s="23"/>
      <c r="B123" s="15"/>
      <c r="C123" s="11"/>
      <c r="D123" s="7" t="s">
        <v>23</v>
      </c>
      <c r="E123" s="51" t="s">
        <v>88</v>
      </c>
      <c r="F123" s="43">
        <v>15</v>
      </c>
      <c r="G123" s="67">
        <v>0.8</v>
      </c>
      <c r="H123" s="67">
        <v>3.7</v>
      </c>
      <c r="I123" s="67">
        <v>5</v>
      </c>
      <c r="J123" s="67">
        <v>56</v>
      </c>
      <c r="K123" s="50" t="s">
        <v>93</v>
      </c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67"/>
      <c r="H124" s="67"/>
      <c r="I124" s="67"/>
      <c r="J124" s="67"/>
      <c r="K124" s="44"/>
      <c r="L124" s="43"/>
    </row>
    <row r="125" spans="1:12" ht="15" x14ac:dyDescent="0.25">
      <c r="A125" s="23"/>
      <c r="B125" s="15"/>
      <c r="C125" s="11"/>
      <c r="D125" s="6"/>
      <c r="E125" s="51" t="s">
        <v>89</v>
      </c>
      <c r="F125" s="43">
        <v>50</v>
      </c>
      <c r="G125" s="67">
        <v>0.4</v>
      </c>
      <c r="H125" s="67">
        <v>0.05</v>
      </c>
      <c r="I125" s="67">
        <v>39.9</v>
      </c>
      <c r="J125" s="67">
        <v>163</v>
      </c>
      <c r="K125" s="50" t="s">
        <v>94</v>
      </c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67"/>
      <c r="H126" s="67"/>
      <c r="I126" s="67"/>
      <c r="J126" s="67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515</v>
      </c>
      <c r="G127" s="68">
        <f t="shared" ref="G127" si="52">SUM(G120:G126)</f>
        <v>21.049999999999997</v>
      </c>
      <c r="H127" s="68">
        <f t="shared" ref="H127" si="53">SUM(H120:H126)</f>
        <v>24.35</v>
      </c>
      <c r="I127" s="68">
        <f t="shared" ref="I127" si="54">SUM(I120:I126)</f>
        <v>92.75</v>
      </c>
      <c r="J127" s="68">
        <f t="shared" ref="J127:L127" si="55">SUM(J120:J126)</f>
        <v>675.5</v>
      </c>
      <c r="K127" s="25"/>
      <c r="L127" s="19">
        <f t="shared" si="55"/>
        <v>0</v>
      </c>
    </row>
    <row r="128" spans="1:12" ht="15" x14ac:dyDescent="0.25">
      <c r="A128" s="26">
        <f>A120</f>
        <v>1</v>
      </c>
      <c r="B128" s="13">
        <f>B120</f>
        <v>7</v>
      </c>
      <c r="C128" s="10" t="s">
        <v>25</v>
      </c>
      <c r="D128" s="7" t="s">
        <v>26</v>
      </c>
      <c r="E128" s="42" t="s">
        <v>155</v>
      </c>
      <c r="F128" s="43">
        <v>100</v>
      </c>
      <c r="G128" s="67">
        <v>2.883</v>
      </c>
      <c r="H128" s="67">
        <v>6.18</v>
      </c>
      <c r="I128" s="67">
        <v>8.0410000000000004</v>
      </c>
      <c r="J128" s="67">
        <v>99.300000000000011</v>
      </c>
      <c r="K128" s="44" t="s">
        <v>160</v>
      </c>
      <c r="L128" s="43"/>
    </row>
    <row r="129" spans="1:12" ht="25.5" x14ac:dyDescent="0.25">
      <c r="A129" s="23"/>
      <c r="B129" s="15"/>
      <c r="C129" s="11"/>
      <c r="D129" s="7" t="s">
        <v>27</v>
      </c>
      <c r="E129" s="42" t="s">
        <v>156</v>
      </c>
      <c r="F129" s="43">
        <v>250</v>
      </c>
      <c r="G129" s="67">
        <v>3.0250000000000004</v>
      </c>
      <c r="H129" s="67">
        <v>5.4</v>
      </c>
      <c r="I129" s="67">
        <v>10.65</v>
      </c>
      <c r="J129" s="67">
        <v>103.4</v>
      </c>
      <c r="K129" s="44" t="s">
        <v>161</v>
      </c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157</v>
      </c>
      <c r="F130" s="43">
        <v>200</v>
      </c>
      <c r="G130" s="67">
        <v>18.514285714285716</v>
      </c>
      <c r="H130" s="67">
        <v>20.674285714285713</v>
      </c>
      <c r="I130" s="67">
        <v>18.948571428571427</v>
      </c>
      <c r="J130" s="67">
        <v>337.14285714285717</v>
      </c>
      <c r="K130" s="44" t="s">
        <v>162</v>
      </c>
      <c r="L130" s="43"/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67"/>
      <c r="H131" s="67"/>
      <c r="I131" s="67"/>
      <c r="J131" s="67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159</v>
      </c>
      <c r="F132" s="43">
        <v>200</v>
      </c>
      <c r="G132" s="67">
        <v>0.45</v>
      </c>
      <c r="H132" s="67">
        <v>0.1</v>
      </c>
      <c r="I132" s="67">
        <v>33.99</v>
      </c>
      <c r="J132" s="67">
        <v>141.20000000000002</v>
      </c>
      <c r="K132" s="44" t="s">
        <v>163</v>
      </c>
      <c r="L132" s="43"/>
    </row>
    <row r="133" spans="1:12" ht="15" x14ac:dyDescent="0.25">
      <c r="A133" s="23"/>
      <c r="B133" s="15"/>
      <c r="C133" s="11"/>
      <c r="D133" s="7" t="s">
        <v>31</v>
      </c>
      <c r="E133" s="42" t="s">
        <v>54</v>
      </c>
      <c r="F133" s="43">
        <v>40</v>
      </c>
      <c r="G133" s="67">
        <v>3.04</v>
      </c>
      <c r="H133" s="67">
        <v>0.32000000000000006</v>
      </c>
      <c r="I133" s="67">
        <v>19.680000000000003</v>
      </c>
      <c r="J133" s="67">
        <v>94</v>
      </c>
      <c r="K133" s="44" t="s">
        <v>61</v>
      </c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55</v>
      </c>
      <c r="F134" s="43">
        <v>40</v>
      </c>
      <c r="G134" s="67">
        <v>2.64</v>
      </c>
      <c r="H134" s="67">
        <v>0.48</v>
      </c>
      <c r="I134" s="67">
        <v>13.36</v>
      </c>
      <c r="J134" s="67">
        <v>69.600000000000009</v>
      </c>
      <c r="K134" s="44" t="s">
        <v>62</v>
      </c>
      <c r="L134" s="43"/>
    </row>
    <row r="135" spans="1:12" ht="15" x14ac:dyDescent="0.25">
      <c r="A135" s="23"/>
      <c r="B135" s="15"/>
      <c r="C135" s="11"/>
      <c r="D135" s="6"/>
      <c r="E135" s="42" t="s">
        <v>158</v>
      </c>
      <c r="F135" s="43">
        <v>200</v>
      </c>
      <c r="G135" s="67">
        <v>0.8</v>
      </c>
      <c r="H135" s="67">
        <v>0.6</v>
      </c>
      <c r="I135" s="67">
        <v>20.6</v>
      </c>
      <c r="J135" s="67">
        <v>94</v>
      </c>
      <c r="K135" s="44" t="s">
        <v>73</v>
      </c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67"/>
      <c r="H136" s="67"/>
      <c r="I136" s="67"/>
      <c r="J136" s="67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1030</v>
      </c>
      <c r="G137" s="68">
        <f t="shared" ref="G137" si="56">SUM(G128:G136)</f>
        <v>31.352285714285717</v>
      </c>
      <c r="H137" s="68">
        <f t="shared" ref="H137" si="57">SUM(H128:H136)</f>
        <v>33.754285714285714</v>
      </c>
      <c r="I137" s="68">
        <f t="shared" ref="I137" si="58">SUM(I128:I136)</f>
        <v>125.26957142857145</v>
      </c>
      <c r="J137" s="68">
        <f t="shared" ref="J137:L137" si="59">SUM(J128:J136)</f>
        <v>938.64285714285722</v>
      </c>
      <c r="K137" s="25"/>
      <c r="L137" s="19">
        <f t="shared" si="59"/>
        <v>0</v>
      </c>
    </row>
    <row r="138" spans="1:12" ht="15.75" customHeight="1" x14ac:dyDescent="0.2">
      <c r="A138" s="29">
        <f>A120</f>
        <v>1</v>
      </c>
      <c r="B138" s="30">
        <f>B120</f>
        <v>7</v>
      </c>
      <c r="C138" s="99" t="s">
        <v>4</v>
      </c>
      <c r="D138" s="100"/>
      <c r="E138" s="31"/>
      <c r="F138" s="32">
        <f>F127+F137</f>
        <v>1545</v>
      </c>
      <c r="G138" s="69">
        <f t="shared" ref="G138" si="60">G127+G137</f>
        <v>52.402285714285711</v>
      </c>
      <c r="H138" s="69">
        <f t="shared" ref="H138" si="61">H127+H137</f>
        <v>58.104285714285716</v>
      </c>
      <c r="I138" s="69">
        <f t="shared" ref="I138" si="62">I127+I137</f>
        <v>218.01957142857145</v>
      </c>
      <c r="J138" s="69">
        <f t="shared" ref="J138:L138" si="63">J127+J137</f>
        <v>1614.1428571428573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1</v>
      </c>
      <c r="C139" s="22" t="s">
        <v>20</v>
      </c>
      <c r="D139" s="5" t="s">
        <v>21</v>
      </c>
      <c r="E139" s="39" t="s">
        <v>42</v>
      </c>
      <c r="F139" s="40">
        <v>200</v>
      </c>
      <c r="G139" s="66">
        <v>8.4</v>
      </c>
      <c r="H139" s="66">
        <v>9</v>
      </c>
      <c r="I139" s="66">
        <v>31.8</v>
      </c>
      <c r="J139" s="66">
        <v>241.8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164</v>
      </c>
      <c r="F140" s="43">
        <v>100</v>
      </c>
      <c r="G140" s="67">
        <v>3.2</v>
      </c>
      <c r="H140" s="67">
        <v>2.5</v>
      </c>
      <c r="I140" s="67">
        <v>5</v>
      </c>
      <c r="J140" s="67">
        <v>52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108</v>
      </c>
      <c r="F141" s="43">
        <v>200</v>
      </c>
      <c r="G141" s="67">
        <v>2.9</v>
      </c>
      <c r="H141" s="67">
        <v>2</v>
      </c>
      <c r="I141" s="67">
        <v>20.9</v>
      </c>
      <c r="J141" s="67">
        <v>113</v>
      </c>
      <c r="K141" s="44"/>
      <c r="L141" s="43"/>
    </row>
    <row r="142" spans="1:12" ht="15" x14ac:dyDescent="0.25">
      <c r="A142" s="23"/>
      <c r="B142" s="15"/>
      <c r="C142" s="11"/>
      <c r="D142" s="7" t="s">
        <v>23</v>
      </c>
      <c r="E142" s="42" t="s">
        <v>67</v>
      </c>
      <c r="F142" s="43">
        <v>40</v>
      </c>
      <c r="G142" s="67">
        <v>3</v>
      </c>
      <c r="H142" s="67">
        <v>1.1599999999999999</v>
      </c>
      <c r="I142" s="67">
        <v>20.560000000000002</v>
      </c>
      <c r="J142" s="67">
        <v>104.80000000000001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67"/>
      <c r="H143" s="67"/>
      <c r="I143" s="67"/>
      <c r="J143" s="67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107</v>
      </c>
      <c r="F144" s="43">
        <v>45</v>
      </c>
      <c r="G144" s="67">
        <v>6.7</v>
      </c>
      <c r="H144" s="67">
        <v>9.5</v>
      </c>
      <c r="I144" s="67">
        <v>9.9</v>
      </c>
      <c r="J144" s="67">
        <v>153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67"/>
      <c r="H145" s="67"/>
      <c r="I145" s="67"/>
      <c r="J145" s="67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68">
        <f t="shared" ref="G146:J146" si="64">SUM(G139:G145)</f>
        <v>24.2</v>
      </c>
      <c r="H146" s="68">
        <f t="shared" si="64"/>
        <v>24.16</v>
      </c>
      <c r="I146" s="68">
        <f t="shared" si="64"/>
        <v>88.16</v>
      </c>
      <c r="J146" s="68">
        <f t="shared" si="64"/>
        <v>664.6</v>
      </c>
      <c r="K146" s="25"/>
      <c r="L146" s="19">
        <f t="shared" ref="L146" si="65">SUM(L139:L145)</f>
        <v>0</v>
      </c>
    </row>
    <row r="147" spans="1:12" ht="25.5" x14ac:dyDescent="0.25">
      <c r="A147" s="26">
        <f>A139</f>
        <v>2</v>
      </c>
      <c r="B147" s="13">
        <f>B139</f>
        <v>1</v>
      </c>
      <c r="C147" s="10" t="s">
        <v>25</v>
      </c>
      <c r="D147" s="7" t="s">
        <v>26</v>
      </c>
      <c r="E147" s="42" t="s">
        <v>165</v>
      </c>
      <c r="F147" s="43">
        <v>100</v>
      </c>
      <c r="G147" s="67">
        <v>1.9</v>
      </c>
      <c r="H147" s="67">
        <v>8.9</v>
      </c>
      <c r="I147" s="67">
        <v>7.7</v>
      </c>
      <c r="J147" s="67">
        <v>119</v>
      </c>
      <c r="K147" s="44" t="s">
        <v>168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67">
        <v>5.49</v>
      </c>
      <c r="H148" s="67">
        <v>5.27</v>
      </c>
      <c r="I148" s="67">
        <v>16.535</v>
      </c>
      <c r="J148" s="67">
        <v>148.25</v>
      </c>
      <c r="K148" s="44" t="s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166</v>
      </c>
      <c r="F149" s="43">
        <v>200</v>
      </c>
      <c r="G149" s="67">
        <v>15.238095238095237</v>
      </c>
      <c r="H149" s="67">
        <v>15.142857142857142</v>
      </c>
      <c r="I149" s="67">
        <v>36.095238095238095</v>
      </c>
      <c r="J149" s="67">
        <v>341.90476190476193</v>
      </c>
      <c r="K149" s="44" t="s">
        <v>169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67"/>
      <c r="H150" s="67"/>
      <c r="I150" s="67"/>
      <c r="J150" s="67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167</v>
      </c>
      <c r="F151" s="43">
        <v>200</v>
      </c>
      <c r="G151" s="67">
        <v>0.78</v>
      </c>
      <c r="H151" s="67">
        <v>4.6000000000000006E-2</v>
      </c>
      <c r="I151" s="67">
        <v>27.630000000000003</v>
      </c>
      <c r="J151" s="67">
        <v>114.80000000000001</v>
      </c>
      <c r="K151" s="44" t="s">
        <v>105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67">
        <v>3.04</v>
      </c>
      <c r="H152" s="67">
        <v>0.32000000000000006</v>
      </c>
      <c r="I152" s="67">
        <v>19.680000000000003</v>
      </c>
      <c r="J152" s="67">
        <v>94</v>
      </c>
      <c r="K152" s="44" t="s">
        <v>61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67">
        <v>2.64</v>
      </c>
      <c r="H153" s="67">
        <v>0.48</v>
      </c>
      <c r="I153" s="67">
        <v>13.36</v>
      </c>
      <c r="J153" s="67">
        <v>69.600000000000009</v>
      </c>
      <c r="K153" s="44" t="s">
        <v>62</v>
      </c>
      <c r="L153" s="43"/>
    </row>
    <row r="154" spans="1:12" ht="15" x14ac:dyDescent="0.25">
      <c r="A154" s="23"/>
      <c r="B154" s="15"/>
      <c r="C154" s="11"/>
      <c r="D154" s="6"/>
      <c r="E154" s="42" t="s">
        <v>68</v>
      </c>
      <c r="F154" s="43">
        <v>200</v>
      </c>
      <c r="G154" s="67">
        <v>1.8</v>
      </c>
      <c r="H154" s="67">
        <v>0.4</v>
      </c>
      <c r="I154" s="67">
        <v>16.2</v>
      </c>
      <c r="J154" s="67">
        <v>86</v>
      </c>
      <c r="K154" s="44" t="s">
        <v>73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67"/>
      <c r="H155" s="67"/>
      <c r="I155" s="67"/>
      <c r="J155" s="67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1030</v>
      </c>
      <c r="G156" s="68">
        <f t="shared" ref="G156:J156" si="66">SUM(G147:G155)</f>
        <v>30.888095238095239</v>
      </c>
      <c r="H156" s="68">
        <f t="shared" si="66"/>
        <v>30.558857142857139</v>
      </c>
      <c r="I156" s="68">
        <f t="shared" si="66"/>
        <v>137.20023809523809</v>
      </c>
      <c r="J156" s="68">
        <f t="shared" si="66"/>
        <v>973.5547619047619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1</v>
      </c>
      <c r="C157" s="99" t="s">
        <v>4</v>
      </c>
      <c r="D157" s="100"/>
      <c r="E157" s="31"/>
      <c r="F157" s="32">
        <f>F146+F156</f>
        <v>1615</v>
      </c>
      <c r="G157" s="69">
        <f t="shared" ref="G157" si="68">G146+G156</f>
        <v>55.088095238095235</v>
      </c>
      <c r="H157" s="69">
        <f t="shared" ref="H157" si="69">H146+H156</f>
        <v>54.718857142857139</v>
      </c>
      <c r="I157" s="69">
        <f t="shared" ref="I157" si="70">I146+I156</f>
        <v>225.36023809523809</v>
      </c>
      <c r="J157" s="69">
        <f t="shared" ref="J157:L157" si="71">J146+J156</f>
        <v>1638.1547619047619</v>
      </c>
      <c r="K157" s="32"/>
      <c r="L157" s="32">
        <f t="shared" si="71"/>
        <v>0</v>
      </c>
    </row>
    <row r="158" spans="1:12" ht="15" x14ac:dyDescent="0.25">
      <c r="A158" s="14">
        <v>2</v>
      </c>
      <c r="B158" s="15">
        <v>2</v>
      </c>
      <c r="C158" s="22" t="s">
        <v>20</v>
      </c>
      <c r="D158" s="5" t="s">
        <v>21</v>
      </c>
      <c r="E158" s="39" t="s">
        <v>64</v>
      </c>
      <c r="F158" s="40">
        <v>200</v>
      </c>
      <c r="G158" s="66">
        <v>7.8000000000000007</v>
      </c>
      <c r="H158" s="66">
        <v>9.4599999999999991</v>
      </c>
      <c r="I158" s="66">
        <v>35.800000000000004</v>
      </c>
      <c r="J158" s="66">
        <v>283.60000000000002</v>
      </c>
      <c r="K158" s="41" t="s">
        <v>70</v>
      </c>
      <c r="L158" s="40"/>
    </row>
    <row r="159" spans="1:12" ht="15" x14ac:dyDescent="0.25">
      <c r="A159" s="14"/>
      <c r="B159" s="15"/>
      <c r="C159" s="11"/>
      <c r="D159" s="6"/>
      <c r="E159" s="42" t="s">
        <v>65</v>
      </c>
      <c r="F159" s="43">
        <v>40</v>
      </c>
      <c r="G159" s="67">
        <v>5.0999999999999996</v>
      </c>
      <c r="H159" s="67">
        <v>4.5999999999999996</v>
      </c>
      <c r="I159" s="67">
        <v>0.3</v>
      </c>
      <c r="J159" s="67">
        <v>63</v>
      </c>
      <c r="K159" s="44" t="s">
        <v>71</v>
      </c>
      <c r="L159" s="43"/>
    </row>
    <row r="160" spans="1:12" ht="15" x14ac:dyDescent="0.25">
      <c r="A160" s="14"/>
      <c r="B160" s="15"/>
      <c r="C160" s="11"/>
      <c r="D160" s="7" t="s">
        <v>22</v>
      </c>
      <c r="E160" s="42" t="s">
        <v>46</v>
      </c>
      <c r="F160" s="43">
        <v>200</v>
      </c>
      <c r="G160" s="67">
        <v>3.6</v>
      </c>
      <c r="H160" s="67">
        <v>3.6</v>
      </c>
      <c r="I160" s="67">
        <v>25</v>
      </c>
      <c r="J160" s="67">
        <v>144</v>
      </c>
      <c r="K160" s="44" t="s">
        <v>49</v>
      </c>
      <c r="L160" s="43"/>
    </row>
    <row r="161" spans="1:12" ht="15" x14ac:dyDescent="0.25">
      <c r="A161" s="14"/>
      <c r="B161" s="15"/>
      <c r="C161" s="11"/>
      <c r="D161" s="7" t="s">
        <v>23</v>
      </c>
      <c r="E161" s="42" t="s">
        <v>67</v>
      </c>
      <c r="F161" s="43">
        <v>20</v>
      </c>
      <c r="G161" s="67">
        <v>1.5</v>
      </c>
      <c r="H161" s="67">
        <v>0.57999999999999996</v>
      </c>
      <c r="I161" s="67">
        <v>10.280000000000001</v>
      </c>
      <c r="J161" s="67">
        <v>52.400000000000006</v>
      </c>
      <c r="K161" s="44" t="s">
        <v>72</v>
      </c>
      <c r="L161" s="43"/>
    </row>
    <row r="162" spans="1:12" ht="15" x14ac:dyDescent="0.25">
      <c r="A162" s="14"/>
      <c r="B162" s="15"/>
      <c r="C162" s="11"/>
      <c r="D162" s="7" t="s">
        <v>24</v>
      </c>
      <c r="E162" s="42" t="s">
        <v>134</v>
      </c>
      <c r="F162" s="43">
        <v>200</v>
      </c>
      <c r="G162" s="67">
        <v>0.8</v>
      </c>
      <c r="H162" s="67">
        <v>0.8</v>
      </c>
      <c r="I162" s="67">
        <v>19.600000000000001</v>
      </c>
      <c r="J162" s="67">
        <v>94</v>
      </c>
      <c r="K162" s="44" t="s">
        <v>135</v>
      </c>
      <c r="L162" s="43"/>
    </row>
    <row r="163" spans="1:12" ht="15" x14ac:dyDescent="0.25">
      <c r="A163" s="14"/>
      <c r="B163" s="15"/>
      <c r="C163" s="11"/>
      <c r="D163" s="6"/>
      <c r="E163" s="42" t="s">
        <v>69</v>
      </c>
      <c r="F163" s="43">
        <v>15</v>
      </c>
      <c r="G163" s="67">
        <v>3.48</v>
      </c>
      <c r="H163" s="67">
        <v>4.4249999999999998</v>
      </c>
      <c r="I163" s="67">
        <v>0</v>
      </c>
      <c r="J163" s="67">
        <v>53.699999999999996</v>
      </c>
      <c r="K163" s="44" t="s">
        <v>71</v>
      </c>
      <c r="L163" s="43"/>
    </row>
    <row r="164" spans="1:12" ht="15" x14ac:dyDescent="0.25">
      <c r="A164" s="14"/>
      <c r="B164" s="15"/>
      <c r="C164" s="11"/>
      <c r="D164" s="6"/>
      <c r="E164" s="42"/>
      <c r="F164" s="43"/>
      <c r="G164" s="67"/>
      <c r="H164" s="67"/>
      <c r="I164" s="67"/>
      <c r="J164" s="67"/>
      <c r="K164" s="44"/>
      <c r="L164" s="43"/>
    </row>
    <row r="165" spans="1:12" ht="15" x14ac:dyDescent="0.25">
      <c r="A165" s="16"/>
      <c r="B165" s="17"/>
      <c r="C165" s="8"/>
      <c r="D165" s="18" t="s">
        <v>33</v>
      </c>
      <c r="E165" s="9"/>
      <c r="F165" s="19">
        <f>SUM(F158:F164)</f>
        <v>675</v>
      </c>
      <c r="G165" s="68">
        <f t="shared" ref="G165:J165" si="72">SUM(G158:G164)</f>
        <v>22.28</v>
      </c>
      <c r="H165" s="68">
        <f t="shared" si="72"/>
        <v>23.465</v>
      </c>
      <c r="I165" s="68">
        <f t="shared" si="72"/>
        <v>90.97999999999999</v>
      </c>
      <c r="J165" s="68">
        <f t="shared" si="72"/>
        <v>690.7</v>
      </c>
      <c r="K165" s="25"/>
      <c r="L165" s="19">
        <f t="shared" ref="L165" si="73">SUM(L158:L164)</f>
        <v>0</v>
      </c>
    </row>
    <row r="166" spans="1:12" ht="15" x14ac:dyDescent="0.25">
      <c r="A166" s="13">
        <f>A158</f>
        <v>2</v>
      </c>
      <c r="B166" s="13">
        <f>B158</f>
        <v>2</v>
      </c>
      <c r="C166" s="10" t="s">
        <v>25</v>
      </c>
      <c r="D166" s="7" t="s">
        <v>26</v>
      </c>
      <c r="E166" s="42" t="s">
        <v>171</v>
      </c>
      <c r="F166" s="43">
        <v>60</v>
      </c>
      <c r="G166" s="67">
        <v>0.42</v>
      </c>
      <c r="H166" s="67">
        <v>3.6599999999999997</v>
      </c>
      <c r="I166" s="67">
        <v>1.1399999999999999</v>
      </c>
      <c r="J166" s="67">
        <v>39</v>
      </c>
      <c r="K166" s="44" t="s">
        <v>175</v>
      </c>
      <c r="L166" s="43"/>
    </row>
    <row r="167" spans="1:12" ht="25.5" x14ac:dyDescent="0.25">
      <c r="A167" s="14"/>
      <c r="B167" s="15"/>
      <c r="C167" s="11"/>
      <c r="D167" s="7" t="s">
        <v>27</v>
      </c>
      <c r="E167" s="42" t="s">
        <v>172</v>
      </c>
      <c r="F167" s="43">
        <v>250</v>
      </c>
      <c r="G167" s="67">
        <v>2.375</v>
      </c>
      <c r="H167" s="67">
        <v>5.0750000000000002</v>
      </c>
      <c r="I167" s="67">
        <v>16.399999999999999</v>
      </c>
      <c r="J167" s="67">
        <v>120.75</v>
      </c>
      <c r="K167" s="44" t="s">
        <v>58</v>
      </c>
      <c r="L167" s="43"/>
    </row>
    <row r="168" spans="1:12" ht="15" x14ac:dyDescent="0.25">
      <c r="A168" s="14"/>
      <c r="B168" s="15"/>
      <c r="C168" s="11"/>
      <c r="D168" s="7" t="s">
        <v>28</v>
      </c>
      <c r="E168" s="42" t="s">
        <v>173</v>
      </c>
      <c r="F168" s="43">
        <v>100</v>
      </c>
      <c r="G168" s="67">
        <v>12</v>
      </c>
      <c r="H168" s="67">
        <v>14</v>
      </c>
      <c r="I168" s="67">
        <v>2</v>
      </c>
      <c r="J168" s="67">
        <v>182</v>
      </c>
      <c r="K168" s="44" t="s">
        <v>176</v>
      </c>
      <c r="L168" s="43"/>
    </row>
    <row r="169" spans="1:12" ht="15" x14ac:dyDescent="0.25">
      <c r="A169" s="14"/>
      <c r="B169" s="15"/>
      <c r="C169" s="11"/>
      <c r="D169" s="7" t="s">
        <v>29</v>
      </c>
      <c r="E169" s="42" t="s">
        <v>131</v>
      </c>
      <c r="F169" s="43">
        <v>200</v>
      </c>
      <c r="G169" s="67">
        <v>11.700000000000001</v>
      </c>
      <c r="H169" s="67">
        <v>8.8000000000000007</v>
      </c>
      <c r="I169" s="67">
        <v>51.800000000000004</v>
      </c>
      <c r="J169" s="67">
        <v>333.20000000000005</v>
      </c>
      <c r="K169" s="44" t="s">
        <v>133</v>
      </c>
      <c r="L169" s="43"/>
    </row>
    <row r="170" spans="1:12" ht="15" x14ac:dyDescent="0.25">
      <c r="A170" s="14"/>
      <c r="B170" s="15"/>
      <c r="C170" s="11"/>
      <c r="D170" s="7" t="s">
        <v>30</v>
      </c>
      <c r="E170" s="42" t="s">
        <v>174</v>
      </c>
      <c r="F170" s="43">
        <v>200</v>
      </c>
      <c r="G170" s="67">
        <v>0.2</v>
      </c>
      <c r="H170" s="67">
        <v>0.1</v>
      </c>
      <c r="I170" s="67">
        <v>24.1</v>
      </c>
      <c r="J170" s="67">
        <v>98</v>
      </c>
      <c r="K170" s="44" t="s">
        <v>177</v>
      </c>
      <c r="L170" s="43"/>
    </row>
    <row r="171" spans="1:12" ht="15" x14ac:dyDescent="0.25">
      <c r="A171" s="14"/>
      <c r="B171" s="15"/>
      <c r="C171" s="11"/>
      <c r="D171" s="7" t="s">
        <v>31</v>
      </c>
      <c r="E171" s="42" t="s">
        <v>54</v>
      </c>
      <c r="F171" s="43">
        <v>30</v>
      </c>
      <c r="G171" s="67">
        <v>2.2999999999999998</v>
      </c>
      <c r="H171" s="67">
        <v>0.2</v>
      </c>
      <c r="I171" s="67">
        <v>14.8</v>
      </c>
      <c r="J171" s="67">
        <v>70.5</v>
      </c>
      <c r="K171" s="44" t="s">
        <v>61</v>
      </c>
      <c r="L171" s="43"/>
    </row>
    <row r="172" spans="1:12" ht="15" x14ac:dyDescent="0.25">
      <c r="A172" s="14"/>
      <c r="B172" s="15"/>
      <c r="C172" s="11"/>
      <c r="D172" s="7" t="s">
        <v>32</v>
      </c>
      <c r="E172" s="42" t="s">
        <v>55</v>
      </c>
      <c r="F172" s="43">
        <v>30</v>
      </c>
      <c r="G172" s="67">
        <v>2</v>
      </c>
      <c r="H172" s="67">
        <v>0.4</v>
      </c>
      <c r="I172" s="67">
        <v>10</v>
      </c>
      <c r="J172" s="67">
        <v>52.2</v>
      </c>
      <c r="K172" s="44" t="s">
        <v>62</v>
      </c>
      <c r="L172" s="43"/>
    </row>
    <row r="173" spans="1:12" ht="15" x14ac:dyDescent="0.25">
      <c r="A173" s="14"/>
      <c r="B173" s="15"/>
      <c r="C173" s="11"/>
      <c r="D173" s="6"/>
      <c r="E173" s="42"/>
      <c r="F173" s="43"/>
      <c r="G173" s="67"/>
      <c r="H173" s="67"/>
      <c r="I173" s="67"/>
      <c r="J173" s="67"/>
      <c r="K173" s="44"/>
      <c r="L173" s="43"/>
    </row>
    <row r="174" spans="1:12" ht="15" x14ac:dyDescent="0.25">
      <c r="A174" s="14"/>
      <c r="B174" s="15"/>
      <c r="C174" s="11"/>
      <c r="D174" s="6"/>
      <c r="E174" s="42"/>
      <c r="F174" s="43"/>
      <c r="G174" s="67"/>
      <c r="H174" s="67"/>
      <c r="I174" s="67"/>
      <c r="J174" s="67"/>
      <c r="K174" s="44"/>
      <c r="L174" s="43"/>
    </row>
    <row r="175" spans="1:12" ht="15" x14ac:dyDescent="0.25">
      <c r="A175" s="16"/>
      <c r="B175" s="17"/>
      <c r="C175" s="8"/>
      <c r="D175" s="18" t="s">
        <v>33</v>
      </c>
      <c r="E175" s="9"/>
      <c r="F175" s="19">
        <f>SUM(F166:F174)</f>
        <v>870</v>
      </c>
      <c r="G175" s="68">
        <f t="shared" ref="G175:J175" si="74">SUM(G166:G174)</f>
        <v>30.995000000000001</v>
      </c>
      <c r="H175" s="68">
        <f t="shared" si="74"/>
        <v>32.234999999999999</v>
      </c>
      <c r="I175" s="68">
        <f t="shared" si="74"/>
        <v>120.24</v>
      </c>
      <c r="J175" s="68">
        <f t="shared" si="74"/>
        <v>895.65000000000009</v>
      </c>
      <c r="K175" s="25"/>
      <c r="L175" s="19">
        <f t="shared" ref="L175" si="75">SUM(L166:L174)</f>
        <v>0</v>
      </c>
    </row>
    <row r="176" spans="1:12" ht="15.75" thickBot="1" x14ac:dyDescent="0.25">
      <c r="A176" s="33">
        <f>A158</f>
        <v>2</v>
      </c>
      <c r="B176" s="33">
        <f>B158</f>
        <v>2</v>
      </c>
      <c r="C176" s="99" t="s">
        <v>4</v>
      </c>
      <c r="D176" s="100"/>
      <c r="E176" s="31"/>
      <c r="F176" s="32">
        <f>F165+F175</f>
        <v>1545</v>
      </c>
      <c r="G176" s="69">
        <f t="shared" ref="G176" si="76">G165+G175</f>
        <v>53.275000000000006</v>
      </c>
      <c r="H176" s="69">
        <f t="shared" ref="H176" si="77">H165+H175</f>
        <v>55.7</v>
      </c>
      <c r="I176" s="69">
        <f t="shared" ref="I176" si="78">I165+I175</f>
        <v>211.21999999999997</v>
      </c>
      <c r="J176" s="69">
        <f t="shared" ref="J176:L176" si="79">J165+J175</f>
        <v>1586.3500000000001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3</v>
      </c>
      <c r="C177" s="22" t="s">
        <v>20</v>
      </c>
      <c r="D177" s="5" t="s">
        <v>21</v>
      </c>
      <c r="E177" s="39" t="s">
        <v>138</v>
      </c>
      <c r="F177" s="40">
        <v>200</v>
      </c>
      <c r="G177" s="66">
        <v>5.54</v>
      </c>
      <c r="H177" s="66">
        <v>8.620000000000001</v>
      </c>
      <c r="I177" s="66">
        <v>32.4</v>
      </c>
      <c r="J177" s="66">
        <v>229.4</v>
      </c>
      <c r="K177" s="41" t="s">
        <v>139</v>
      </c>
      <c r="L177" s="40"/>
    </row>
    <row r="178" spans="1:12" ht="15" x14ac:dyDescent="0.25">
      <c r="A178" s="23"/>
      <c r="B178" s="15"/>
      <c r="C178" s="11"/>
      <c r="D178" s="6"/>
      <c r="E178" s="42" t="s">
        <v>178</v>
      </c>
      <c r="F178" s="43">
        <v>50</v>
      </c>
      <c r="G178" s="67">
        <v>6.03</v>
      </c>
      <c r="H178" s="67">
        <v>3.67</v>
      </c>
      <c r="I178" s="67">
        <v>14.84</v>
      </c>
      <c r="J178" s="67">
        <v>117</v>
      </c>
      <c r="K178" s="44" t="s">
        <v>181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180</v>
      </c>
      <c r="F179" s="43">
        <v>200</v>
      </c>
      <c r="G179" s="67">
        <v>0.2</v>
      </c>
      <c r="H179" s="67">
        <v>0.1</v>
      </c>
      <c r="I179" s="67">
        <v>9.3000000000000007</v>
      </c>
      <c r="J179" s="67">
        <v>38</v>
      </c>
      <c r="K179" s="44" t="s">
        <v>182</v>
      </c>
      <c r="L179" s="43"/>
    </row>
    <row r="180" spans="1:12" ht="15.75" customHeight="1" x14ac:dyDescent="0.25">
      <c r="A180" s="23"/>
      <c r="B180" s="15"/>
      <c r="C180" s="11"/>
      <c r="D180" s="7" t="s">
        <v>23</v>
      </c>
      <c r="E180" s="42"/>
      <c r="F180" s="43"/>
      <c r="G180" s="67"/>
      <c r="H180" s="67"/>
      <c r="I180" s="67"/>
      <c r="J180" s="67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142</v>
      </c>
      <c r="F181" s="43">
        <v>200</v>
      </c>
      <c r="G181" s="67">
        <v>1.6</v>
      </c>
      <c r="H181" s="67">
        <v>0.8</v>
      </c>
      <c r="I181" s="67">
        <v>16.2</v>
      </c>
      <c r="J181" s="67">
        <v>94</v>
      </c>
      <c r="K181" s="44" t="s">
        <v>73</v>
      </c>
      <c r="L181" s="43"/>
    </row>
    <row r="182" spans="1:12" ht="15" x14ac:dyDescent="0.25">
      <c r="A182" s="23"/>
      <c r="B182" s="15"/>
      <c r="C182" s="11"/>
      <c r="D182" s="6"/>
      <c r="E182" s="42" t="s">
        <v>179</v>
      </c>
      <c r="F182" s="43">
        <v>100</v>
      </c>
      <c r="G182" s="67">
        <v>11</v>
      </c>
      <c r="H182" s="67">
        <v>5</v>
      </c>
      <c r="I182" s="67">
        <v>19.2</v>
      </c>
      <c r="J182" s="67">
        <v>167</v>
      </c>
      <c r="K182" s="44" t="s">
        <v>183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67"/>
      <c r="H183" s="67"/>
      <c r="I183" s="67"/>
      <c r="J183" s="67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750</v>
      </c>
      <c r="G184" s="68">
        <f t="shared" ref="G184:J184" si="80">SUM(G177:G183)</f>
        <v>24.369999999999997</v>
      </c>
      <c r="H184" s="68">
        <f t="shared" si="80"/>
        <v>18.190000000000001</v>
      </c>
      <c r="I184" s="68">
        <f t="shared" si="80"/>
        <v>91.94</v>
      </c>
      <c r="J184" s="68">
        <f t="shared" si="80"/>
        <v>645.4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3</v>
      </c>
      <c r="C185" s="10" t="s">
        <v>25</v>
      </c>
      <c r="D185" s="7" t="s">
        <v>26</v>
      </c>
      <c r="E185" s="42" t="s">
        <v>75</v>
      </c>
      <c r="F185" s="43">
        <v>75</v>
      </c>
      <c r="G185" s="67">
        <v>2.3250000000000002</v>
      </c>
      <c r="H185" s="67">
        <v>5.1750000000000007</v>
      </c>
      <c r="I185" s="67">
        <v>16.424999999999997</v>
      </c>
      <c r="J185" s="67">
        <v>121.5</v>
      </c>
      <c r="K185" s="44" t="s">
        <v>80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67">
        <v>3.27</v>
      </c>
      <c r="H186" s="67">
        <v>8.1750000000000007</v>
      </c>
      <c r="I186" s="67">
        <v>8.495000000000001</v>
      </c>
      <c r="J186" s="67">
        <v>121.19999999999999</v>
      </c>
      <c r="K186" s="44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120</v>
      </c>
      <c r="G187" s="67">
        <v>13.6</v>
      </c>
      <c r="H187" s="67">
        <v>13.5</v>
      </c>
      <c r="I187" s="67">
        <v>4.0999999999999996</v>
      </c>
      <c r="J187" s="67">
        <v>192</v>
      </c>
      <c r="K187" s="44" t="s">
        <v>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200</v>
      </c>
      <c r="G188" s="67">
        <v>7.3560000000000008</v>
      </c>
      <c r="H188" s="67">
        <v>6.0200000000000005</v>
      </c>
      <c r="I188" s="67">
        <v>35.260000000000005</v>
      </c>
      <c r="J188" s="67">
        <v>224.60000000000002</v>
      </c>
      <c r="K188" s="44" t="s">
        <v>83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67">
        <v>0.5</v>
      </c>
      <c r="H189" s="67">
        <v>0</v>
      </c>
      <c r="I189" s="67">
        <v>27</v>
      </c>
      <c r="J189" s="67">
        <v>110</v>
      </c>
      <c r="K189" s="44" t="s">
        <v>84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67">
        <v>2.2999999999999998</v>
      </c>
      <c r="H190" s="67">
        <v>0.2</v>
      </c>
      <c r="I190" s="67">
        <v>14.8</v>
      </c>
      <c r="J190" s="67">
        <v>70.5</v>
      </c>
      <c r="K190" s="44" t="s">
        <v>61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67">
        <v>2</v>
      </c>
      <c r="H191" s="67">
        <v>0.4</v>
      </c>
      <c r="I191" s="67">
        <v>10</v>
      </c>
      <c r="J191" s="67">
        <v>52.2</v>
      </c>
      <c r="K191" s="44" t="s">
        <v>62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67"/>
      <c r="H192" s="67"/>
      <c r="I192" s="67"/>
      <c r="J192" s="67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67"/>
      <c r="H193" s="67"/>
      <c r="I193" s="67"/>
      <c r="J193" s="67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905</v>
      </c>
      <c r="G194" s="68">
        <f t="shared" ref="G194:J194" si="82">SUM(G185:G193)</f>
        <v>31.351000000000003</v>
      </c>
      <c r="H194" s="68">
        <f t="shared" si="82"/>
        <v>33.470000000000006</v>
      </c>
      <c r="I194" s="68">
        <f t="shared" si="82"/>
        <v>116.08</v>
      </c>
      <c r="J194" s="68">
        <f t="shared" si="82"/>
        <v>892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3</v>
      </c>
      <c r="C195" s="99" t="s">
        <v>4</v>
      </c>
      <c r="D195" s="100"/>
      <c r="E195" s="31"/>
      <c r="F195" s="32">
        <f>F184+F194</f>
        <v>1655</v>
      </c>
      <c r="G195" s="69">
        <f t="shared" ref="G195" si="84">G184+G194</f>
        <v>55.721000000000004</v>
      </c>
      <c r="H195" s="69">
        <f t="shared" ref="H195" si="85">H184+H194</f>
        <v>51.660000000000011</v>
      </c>
      <c r="I195" s="69">
        <f t="shared" ref="I195" si="86">I184+I194</f>
        <v>208.01999999999998</v>
      </c>
      <c r="J195" s="69">
        <f t="shared" ref="J195:L195" si="87">J184+J194</f>
        <v>1537.4</v>
      </c>
      <c r="K195" s="32"/>
      <c r="L195" s="32">
        <f t="shared" si="87"/>
        <v>0</v>
      </c>
    </row>
    <row r="196" spans="1:12" ht="15" x14ac:dyDescent="0.25">
      <c r="A196" s="20">
        <v>2</v>
      </c>
      <c r="B196" s="21">
        <v>4</v>
      </c>
      <c r="C196" s="22" t="s">
        <v>20</v>
      </c>
      <c r="D196" s="5" t="s">
        <v>21</v>
      </c>
      <c r="E196" s="52" t="s">
        <v>85</v>
      </c>
      <c r="F196" s="40">
        <v>150</v>
      </c>
      <c r="G196" s="66">
        <v>10</v>
      </c>
      <c r="H196" s="66">
        <v>11.8</v>
      </c>
      <c r="I196" s="66">
        <v>5.4</v>
      </c>
      <c r="J196" s="66">
        <v>168</v>
      </c>
      <c r="K196" s="41" t="s">
        <v>90</v>
      </c>
      <c r="L196" s="40"/>
    </row>
    <row r="197" spans="1:12" ht="15" x14ac:dyDescent="0.25">
      <c r="A197" s="23"/>
      <c r="B197" s="15"/>
      <c r="C197" s="11"/>
      <c r="D197" s="6"/>
      <c r="E197" s="42" t="s">
        <v>184</v>
      </c>
      <c r="F197" s="43">
        <v>80</v>
      </c>
      <c r="G197" s="67">
        <v>5.4</v>
      </c>
      <c r="H197" s="67">
        <v>9</v>
      </c>
      <c r="I197" s="67">
        <v>44.2</v>
      </c>
      <c r="J197" s="67">
        <v>268.8</v>
      </c>
      <c r="K197" s="44" t="s">
        <v>186</v>
      </c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185</v>
      </c>
      <c r="F198" s="43">
        <v>200</v>
      </c>
      <c r="G198" s="67">
        <v>1.4</v>
      </c>
      <c r="H198" s="67">
        <v>1.2</v>
      </c>
      <c r="I198" s="67">
        <v>11.4</v>
      </c>
      <c r="J198" s="67">
        <v>63</v>
      </c>
      <c r="K198" s="44" t="s">
        <v>187</v>
      </c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54</v>
      </c>
      <c r="F199" s="43">
        <v>30</v>
      </c>
      <c r="G199" s="67">
        <v>2.2999999999999998</v>
      </c>
      <c r="H199" s="67">
        <v>0.2</v>
      </c>
      <c r="I199" s="67">
        <v>14.8</v>
      </c>
      <c r="J199" s="67">
        <v>70.5</v>
      </c>
      <c r="K199" s="44" t="s">
        <v>61</v>
      </c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109</v>
      </c>
      <c r="F200" s="43">
        <v>200</v>
      </c>
      <c r="G200" s="67">
        <v>1.6</v>
      </c>
      <c r="H200" s="67">
        <v>0.4</v>
      </c>
      <c r="I200" s="67">
        <v>15</v>
      </c>
      <c r="J200" s="67">
        <v>76</v>
      </c>
      <c r="K200" s="44" t="s">
        <v>73</v>
      </c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67"/>
      <c r="H201" s="67"/>
      <c r="I201" s="67"/>
      <c r="J201" s="67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67"/>
      <c r="H202" s="67"/>
      <c r="I202" s="67"/>
      <c r="J202" s="67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660</v>
      </c>
      <c r="G203" s="68">
        <f t="shared" ref="G203:J203" si="88">SUM(G196:G202)</f>
        <v>20.700000000000003</v>
      </c>
      <c r="H203" s="68">
        <f t="shared" si="88"/>
        <v>22.599999999999998</v>
      </c>
      <c r="I203" s="68">
        <f t="shared" si="88"/>
        <v>90.8</v>
      </c>
      <c r="J203" s="68">
        <f t="shared" si="88"/>
        <v>646.29999999999995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4</v>
      </c>
      <c r="C204" s="10" t="s">
        <v>25</v>
      </c>
      <c r="D204" s="7" t="s">
        <v>26</v>
      </c>
      <c r="E204" s="42" t="s">
        <v>188</v>
      </c>
      <c r="F204" s="43">
        <v>100</v>
      </c>
      <c r="G204" s="67">
        <v>0.83300000000000007</v>
      </c>
      <c r="H204" s="67">
        <v>5.0310000000000006</v>
      </c>
      <c r="I204" s="67">
        <v>1.8350000000000002</v>
      </c>
      <c r="J204" s="67">
        <v>56</v>
      </c>
      <c r="K204" s="44" t="s">
        <v>192</v>
      </c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189</v>
      </c>
      <c r="F205" s="43">
        <v>250</v>
      </c>
      <c r="G205" s="67">
        <v>4.6500000000000004</v>
      </c>
      <c r="H205" s="67">
        <v>4.75</v>
      </c>
      <c r="I205" s="67">
        <v>10.074999999999999</v>
      </c>
      <c r="J205" s="67">
        <v>101.75</v>
      </c>
      <c r="K205" s="44" t="s">
        <v>193</v>
      </c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130</v>
      </c>
      <c r="F206" s="43">
        <v>100</v>
      </c>
      <c r="G206" s="67">
        <v>11.538461538461538</v>
      </c>
      <c r="H206" s="67">
        <v>11.538461538461538</v>
      </c>
      <c r="I206" s="67">
        <v>6.1538461538461542</v>
      </c>
      <c r="J206" s="67">
        <v>174.61538461538461</v>
      </c>
      <c r="K206" s="44" t="s">
        <v>132</v>
      </c>
      <c r="L206" s="43"/>
    </row>
    <row r="207" spans="1:12" ht="15" x14ac:dyDescent="0.25">
      <c r="A207" s="23"/>
      <c r="B207" s="15"/>
      <c r="C207" s="11"/>
      <c r="D207" s="7" t="s">
        <v>29</v>
      </c>
      <c r="E207" s="42" t="s">
        <v>190</v>
      </c>
      <c r="F207" s="43">
        <v>200</v>
      </c>
      <c r="G207" s="67">
        <v>6.2</v>
      </c>
      <c r="H207" s="67">
        <v>8.4</v>
      </c>
      <c r="I207" s="67">
        <v>25</v>
      </c>
      <c r="J207" s="67">
        <v>200</v>
      </c>
      <c r="K207" s="44" t="s">
        <v>194</v>
      </c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99</v>
      </c>
      <c r="F208" s="43">
        <v>200</v>
      </c>
      <c r="G208" s="67">
        <v>0.34600000000000003</v>
      </c>
      <c r="H208" s="67">
        <v>3.8000000000000006E-2</v>
      </c>
      <c r="I208" s="67">
        <v>29.85</v>
      </c>
      <c r="J208" s="67">
        <v>122.2</v>
      </c>
      <c r="K208" s="44" t="s">
        <v>105</v>
      </c>
      <c r="L208" s="43"/>
    </row>
    <row r="209" spans="1:12" ht="15" x14ac:dyDescent="0.25">
      <c r="A209" s="23"/>
      <c r="B209" s="15"/>
      <c r="C209" s="11"/>
      <c r="D209" s="7" t="s">
        <v>31</v>
      </c>
      <c r="E209" s="42" t="s">
        <v>54</v>
      </c>
      <c r="F209" s="43">
        <v>30</v>
      </c>
      <c r="G209" s="67">
        <v>2.2999999999999998</v>
      </c>
      <c r="H209" s="67">
        <v>0.2</v>
      </c>
      <c r="I209" s="67">
        <v>14.8</v>
      </c>
      <c r="J209" s="67">
        <v>70.5</v>
      </c>
      <c r="K209" s="44" t="s">
        <v>61</v>
      </c>
      <c r="L209" s="43"/>
    </row>
    <row r="210" spans="1:12" ht="15" x14ac:dyDescent="0.25">
      <c r="A210" s="23"/>
      <c r="B210" s="15"/>
      <c r="C210" s="11"/>
      <c r="D210" s="7" t="s">
        <v>32</v>
      </c>
      <c r="E210" s="42" t="s">
        <v>55</v>
      </c>
      <c r="F210" s="43">
        <v>30</v>
      </c>
      <c r="G210" s="67">
        <v>2</v>
      </c>
      <c r="H210" s="67">
        <v>0.4</v>
      </c>
      <c r="I210" s="67">
        <v>10</v>
      </c>
      <c r="J210" s="67">
        <v>52.2</v>
      </c>
      <c r="K210" s="44" t="s">
        <v>62</v>
      </c>
      <c r="L210" s="43"/>
    </row>
    <row r="211" spans="1:12" ht="15" x14ac:dyDescent="0.25">
      <c r="A211" s="23"/>
      <c r="B211" s="15"/>
      <c r="C211" s="11"/>
      <c r="D211" s="6"/>
      <c r="E211" s="42" t="s">
        <v>191</v>
      </c>
      <c r="F211" s="43">
        <v>30</v>
      </c>
      <c r="G211" s="67">
        <v>0.84</v>
      </c>
      <c r="H211" s="67">
        <v>0.98999999999999988</v>
      </c>
      <c r="I211" s="67">
        <v>23.189999999999998</v>
      </c>
      <c r="J211" s="67">
        <v>105</v>
      </c>
      <c r="K211" s="44" t="s">
        <v>195</v>
      </c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67"/>
      <c r="H212" s="67"/>
      <c r="I212" s="67"/>
      <c r="J212" s="67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940</v>
      </c>
      <c r="G213" s="68">
        <f t="shared" ref="G213:J213" si="90">SUM(G204:G212)</f>
        <v>28.707461538461537</v>
      </c>
      <c r="H213" s="68">
        <f t="shared" si="90"/>
        <v>31.347461538461534</v>
      </c>
      <c r="I213" s="68">
        <f t="shared" si="90"/>
        <v>120.90384615384615</v>
      </c>
      <c r="J213" s="68">
        <f t="shared" si="90"/>
        <v>882.26538461538473</v>
      </c>
      <c r="K213" s="25"/>
      <c r="L213" s="19">
        <f t="shared" ref="L213" si="91">SUM(L204:L212)</f>
        <v>0</v>
      </c>
    </row>
    <row r="214" spans="1:12" ht="15.75" thickBot="1" x14ac:dyDescent="0.25">
      <c r="A214" s="29">
        <f>A196</f>
        <v>2</v>
      </c>
      <c r="B214" s="30">
        <f>B196</f>
        <v>4</v>
      </c>
      <c r="C214" s="99" t="s">
        <v>4</v>
      </c>
      <c r="D214" s="100"/>
      <c r="E214" s="31"/>
      <c r="F214" s="32">
        <f>F203+F213</f>
        <v>1600</v>
      </c>
      <c r="G214" s="69">
        <f t="shared" ref="G214" si="92">G203+G213</f>
        <v>49.40746153846154</v>
      </c>
      <c r="H214" s="69">
        <f t="shared" ref="H214" si="93">H203+H213</f>
        <v>53.947461538461532</v>
      </c>
      <c r="I214" s="69">
        <f t="shared" ref="I214" si="94">I203+I213</f>
        <v>211.70384615384614</v>
      </c>
      <c r="J214" s="69">
        <f t="shared" ref="J214:L214" si="95">J203+J213</f>
        <v>1528.5653846153846</v>
      </c>
      <c r="K214" s="32"/>
      <c r="L214" s="32">
        <f t="shared" si="95"/>
        <v>0</v>
      </c>
    </row>
    <row r="215" spans="1:12" ht="15" x14ac:dyDescent="0.25">
      <c r="A215" s="73">
        <v>2</v>
      </c>
      <c r="B215" s="74">
        <v>5</v>
      </c>
      <c r="C215" s="75"/>
      <c r="D215" s="5" t="s">
        <v>21</v>
      </c>
      <c r="E215" s="39" t="s">
        <v>122</v>
      </c>
      <c r="F215" s="66">
        <v>200</v>
      </c>
      <c r="G215" s="66">
        <v>5.2600000000000007</v>
      </c>
      <c r="H215" s="66">
        <v>11.66</v>
      </c>
      <c r="I215" s="66">
        <v>25.060000000000002</v>
      </c>
      <c r="J215" s="66">
        <v>226.20000000000002</v>
      </c>
      <c r="K215" s="41" t="s">
        <v>124</v>
      </c>
      <c r="L215" s="40"/>
    </row>
    <row r="216" spans="1:12" ht="15" x14ac:dyDescent="0.25">
      <c r="A216" s="73"/>
      <c r="B216" s="74"/>
      <c r="C216" s="75"/>
      <c r="D216" s="6"/>
      <c r="E216" s="42" t="s">
        <v>43</v>
      </c>
      <c r="F216" s="67">
        <v>100</v>
      </c>
      <c r="G216" s="67">
        <v>5</v>
      </c>
      <c r="H216" s="67">
        <v>3.2</v>
      </c>
      <c r="I216" s="67">
        <v>8.5</v>
      </c>
      <c r="J216" s="67">
        <v>87</v>
      </c>
      <c r="K216" s="44" t="s">
        <v>45</v>
      </c>
      <c r="L216" s="43"/>
    </row>
    <row r="217" spans="1:12" ht="15" x14ac:dyDescent="0.25">
      <c r="A217" s="73"/>
      <c r="B217" s="74"/>
      <c r="C217" s="75"/>
      <c r="D217" s="7" t="s">
        <v>22</v>
      </c>
      <c r="E217" s="42" t="s">
        <v>196</v>
      </c>
      <c r="F217" s="67">
        <v>200</v>
      </c>
      <c r="G217" s="67">
        <v>0.1</v>
      </c>
      <c r="H217" s="67">
        <v>0</v>
      </c>
      <c r="I217" s="67">
        <v>15.2</v>
      </c>
      <c r="J217" s="67">
        <v>61</v>
      </c>
      <c r="K217" s="44" t="s">
        <v>197</v>
      </c>
      <c r="L217" s="43"/>
    </row>
    <row r="218" spans="1:12" ht="15" x14ac:dyDescent="0.25">
      <c r="A218" s="73"/>
      <c r="B218" s="74"/>
      <c r="C218" s="75"/>
      <c r="D218" s="7" t="s">
        <v>23</v>
      </c>
      <c r="E218" s="42" t="s">
        <v>121</v>
      </c>
      <c r="F218" s="67">
        <v>75</v>
      </c>
      <c r="G218" s="67">
        <v>3.23</v>
      </c>
      <c r="H218" s="67">
        <v>3.95</v>
      </c>
      <c r="I218" s="67">
        <v>41.23</v>
      </c>
      <c r="J218" s="67">
        <v>213</v>
      </c>
      <c r="K218" s="44" t="s">
        <v>48</v>
      </c>
      <c r="L218" s="43"/>
    </row>
    <row r="219" spans="1:12" ht="15" x14ac:dyDescent="0.25">
      <c r="A219" s="73"/>
      <c r="B219" s="74"/>
      <c r="C219" s="75"/>
      <c r="D219" s="7" t="s">
        <v>24</v>
      </c>
      <c r="E219" s="42"/>
      <c r="F219" s="67"/>
      <c r="G219" s="67"/>
      <c r="H219" s="67"/>
      <c r="I219" s="67"/>
      <c r="J219" s="67"/>
      <c r="K219" s="44"/>
      <c r="L219" s="43"/>
    </row>
    <row r="220" spans="1:12" ht="15" x14ac:dyDescent="0.25">
      <c r="A220" s="73"/>
      <c r="B220" s="74"/>
      <c r="C220" s="75"/>
      <c r="D220" s="6"/>
      <c r="E220" s="42" t="s">
        <v>69</v>
      </c>
      <c r="F220" s="67">
        <v>15</v>
      </c>
      <c r="G220" s="67">
        <v>3.48</v>
      </c>
      <c r="H220" s="67">
        <v>4.4249999999999998</v>
      </c>
      <c r="I220" s="67">
        <v>0</v>
      </c>
      <c r="J220" s="67">
        <v>53.699999999999996</v>
      </c>
      <c r="K220" s="44" t="s">
        <v>71</v>
      </c>
      <c r="L220" s="43"/>
    </row>
    <row r="221" spans="1:12" ht="15" x14ac:dyDescent="0.25">
      <c r="A221" s="73"/>
      <c r="B221" s="74"/>
      <c r="C221" s="75"/>
      <c r="D221" s="6"/>
      <c r="E221" s="42"/>
      <c r="F221" s="43"/>
      <c r="G221" s="67"/>
      <c r="H221" s="67"/>
      <c r="I221" s="67"/>
      <c r="J221" s="67"/>
      <c r="K221" s="44"/>
      <c r="L221" s="43"/>
    </row>
    <row r="222" spans="1:12" ht="15" x14ac:dyDescent="0.25">
      <c r="A222" s="73"/>
      <c r="B222" s="74"/>
      <c r="C222" s="75"/>
      <c r="D222" s="18" t="s">
        <v>33</v>
      </c>
      <c r="E222" s="9"/>
      <c r="F222" s="19">
        <f>SUM(F215:F221)</f>
        <v>590</v>
      </c>
      <c r="G222" s="68">
        <f t="shared" ref="G222:J222" si="96">SUM(G215:G221)</f>
        <v>17.07</v>
      </c>
      <c r="H222" s="68">
        <f t="shared" si="96"/>
        <v>23.234999999999999</v>
      </c>
      <c r="I222" s="68">
        <f t="shared" si="96"/>
        <v>89.990000000000009</v>
      </c>
      <c r="J222" s="68">
        <f t="shared" si="96"/>
        <v>640.90000000000009</v>
      </c>
      <c r="K222" s="25"/>
      <c r="L222" s="19">
        <f t="shared" ref="L222" si="97">SUM(L215:L221)</f>
        <v>0</v>
      </c>
    </row>
    <row r="223" spans="1:12" ht="15" x14ac:dyDescent="0.25">
      <c r="A223" s="76">
        <v>2</v>
      </c>
      <c r="B223" s="77">
        <v>5</v>
      </c>
      <c r="C223" s="78"/>
      <c r="D223" s="7" t="s">
        <v>26</v>
      </c>
      <c r="E223" s="42" t="s">
        <v>198</v>
      </c>
      <c r="F223" s="43">
        <v>75</v>
      </c>
      <c r="G223" s="67">
        <v>1.7999999999999998</v>
      </c>
      <c r="H223" s="67">
        <v>5.5500000000000007</v>
      </c>
      <c r="I223" s="67">
        <v>1.875</v>
      </c>
      <c r="J223" s="67">
        <v>64.5</v>
      </c>
      <c r="K223" s="44" t="s">
        <v>200</v>
      </c>
      <c r="L223" s="43"/>
    </row>
    <row r="224" spans="1:12" ht="25.5" x14ac:dyDescent="0.25">
      <c r="A224" s="73"/>
      <c r="B224" s="74"/>
      <c r="C224" s="75"/>
      <c r="D224" s="7" t="s">
        <v>27</v>
      </c>
      <c r="E224" s="42" t="s">
        <v>156</v>
      </c>
      <c r="F224" s="43">
        <v>250</v>
      </c>
      <c r="G224" s="67">
        <v>3.0250000000000004</v>
      </c>
      <c r="H224" s="67">
        <v>5.4</v>
      </c>
      <c r="I224" s="67">
        <v>10.65</v>
      </c>
      <c r="J224" s="67">
        <v>103.4</v>
      </c>
      <c r="K224" s="44" t="s">
        <v>161</v>
      </c>
      <c r="L224" s="43"/>
    </row>
    <row r="225" spans="1:12" ht="15" x14ac:dyDescent="0.25">
      <c r="A225" s="73"/>
      <c r="B225" s="74"/>
      <c r="C225" s="75"/>
      <c r="D225" s="7" t="s">
        <v>28</v>
      </c>
      <c r="E225" s="42" t="s">
        <v>157</v>
      </c>
      <c r="F225" s="43">
        <v>200</v>
      </c>
      <c r="G225" s="67">
        <v>18.514285714285716</v>
      </c>
      <c r="H225" s="67">
        <v>20.674285714285713</v>
      </c>
      <c r="I225" s="67">
        <v>18.948571428571427</v>
      </c>
      <c r="J225" s="67">
        <v>337.14285714285717</v>
      </c>
      <c r="K225" s="44" t="s">
        <v>162</v>
      </c>
      <c r="L225" s="43"/>
    </row>
    <row r="226" spans="1:12" ht="15" x14ac:dyDescent="0.25">
      <c r="A226" s="73"/>
      <c r="B226" s="74"/>
      <c r="C226" s="75"/>
      <c r="D226" s="7" t="s">
        <v>29</v>
      </c>
      <c r="E226" s="42"/>
      <c r="F226" s="43"/>
      <c r="G226" s="67"/>
      <c r="H226" s="67"/>
      <c r="I226" s="67"/>
      <c r="J226" s="67"/>
      <c r="K226" s="44"/>
      <c r="L226" s="43"/>
    </row>
    <row r="227" spans="1:12" ht="15" x14ac:dyDescent="0.25">
      <c r="A227" s="73"/>
      <c r="B227" s="74"/>
      <c r="C227" s="75"/>
      <c r="D227" s="7" t="s">
        <v>30</v>
      </c>
      <c r="E227" s="42" t="s">
        <v>159</v>
      </c>
      <c r="F227" s="43">
        <v>200</v>
      </c>
      <c r="G227" s="67">
        <v>0.45</v>
      </c>
      <c r="H227" s="67">
        <v>0.1</v>
      </c>
      <c r="I227" s="67">
        <v>33.99</v>
      </c>
      <c r="J227" s="67">
        <v>141.20000000000002</v>
      </c>
      <c r="K227" s="44" t="s">
        <v>163</v>
      </c>
      <c r="L227" s="43"/>
    </row>
    <row r="228" spans="1:12" ht="15" x14ac:dyDescent="0.25">
      <c r="A228" s="73"/>
      <c r="B228" s="74"/>
      <c r="C228" s="75"/>
      <c r="D228" s="7" t="s">
        <v>31</v>
      </c>
      <c r="E228" s="42" t="s">
        <v>54</v>
      </c>
      <c r="F228" s="43">
        <v>40</v>
      </c>
      <c r="G228" s="67">
        <v>3</v>
      </c>
      <c r="H228" s="67">
        <v>0.3</v>
      </c>
      <c r="I228" s="67">
        <v>19.7</v>
      </c>
      <c r="J228" s="67">
        <v>94</v>
      </c>
      <c r="K228" s="44" t="s">
        <v>61</v>
      </c>
      <c r="L228" s="43"/>
    </row>
    <row r="229" spans="1:12" ht="15" x14ac:dyDescent="0.25">
      <c r="A229" s="73"/>
      <c r="B229" s="74"/>
      <c r="C229" s="75"/>
      <c r="D229" s="7" t="s">
        <v>32</v>
      </c>
      <c r="E229" s="42" t="s">
        <v>55</v>
      </c>
      <c r="F229" s="43">
        <v>40</v>
      </c>
      <c r="G229" s="67">
        <v>2.6</v>
      </c>
      <c r="H229" s="67">
        <v>0.5</v>
      </c>
      <c r="I229" s="67">
        <v>13.4</v>
      </c>
      <c r="J229" s="67">
        <v>69.599999999999994</v>
      </c>
      <c r="K229" s="44" t="s">
        <v>62</v>
      </c>
      <c r="L229" s="43"/>
    </row>
    <row r="230" spans="1:12" ht="15" x14ac:dyDescent="0.25">
      <c r="A230" s="73"/>
      <c r="B230" s="74"/>
      <c r="C230" s="75"/>
      <c r="D230" s="6"/>
      <c r="E230" s="42" t="s">
        <v>199</v>
      </c>
      <c r="F230" s="43">
        <v>200</v>
      </c>
      <c r="G230" s="67">
        <v>0.8</v>
      </c>
      <c r="H230" s="67">
        <v>0.8</v>
      </c>
      <c r="I230" s="67">
        <v>19.600000000000001</v>
      </c>
      <c r="J230" s="67">
        <v>94</v>
      </c>
      <c r="K230" s="44" t="s">
        <v>73</v>
      </c>
      <c r="L230" s="43"/>
    </row>
    <row r="231" spans="1:12" ht="15" x14ac:dyDescent="0.25">
      <c r="A231" s="73"/>
      <c r="B231" s="74"/>
      <c r="C231" s="75"/>
      <c r="D231" s="6"/>
      <c r="E231" s="42"/>
      <c r="F231" s="43"/>
      <c r="G231" s="67"/>
      <c r="H231" s="67"/>
      <c r="I231" s="67"/>
      <c r="J231" s="67"/>
      <c r="K231" s="44"/>
      <c r="L231" s="43"/>
    </row>
    <row r="232" spans="1:12" ht="15" x14ac:dyDescent="0.25">
      <c r="A232" s="94"/>
      <c r="B232" s="94"/>
      <c r="C232" s="95"/>
      <c r="D232" s="87" t="s">
        <v>33</v>
      </c>
      <c r="E232" s="88"/>
      <c r="F232" s="89">
        <f>SUM(F223:F231)</f>
        <v>1005</v>
      </c>
      <c r="G232" s="90">
        <f t="shared" ref="G232:J232" si="98">SUM(G223:G231)</f>
        <v>30.189285714285717</v>
      </c>
      <c r="H232" s="90">
        <f t="shared" si="98"/>
        <v>33.324285714285708</v>
      </c>
      <c r="I232" s="90">
        <f t="shared" si="98"/>
        <v>118.16357142857143</v>
      </c>
      <c r="J232" s="90">
        <f t="shared" si="98"/>
        <v>903.84285714285727</v>
      </c>
      <c r="K232" s="91"/>
      <c r="L232" s="89">
        <f t="shared" ref="L232" si="99">SUM(L223:L231)</f>
        <v>0</v>
      </c>
    </row>
    <row r="233" spans="1:12" ht="15.75" thickBot="1" x14ac:dyDescent="0.25">
      <c r="A233" s="92">
        <f>A215</f>
        <v>2</v>
      </c>
      <c r="B233" s="93">
        <f>B215</f>
        <v>5</v>
      </c>
      <c r="C233" s="102" t="s">
        <v>4</v>
      </c>
      <c r="D233" s="100"/>
      <c r="E233" s="31"/>
      <c r="F233" s="32">
        <f>F222+F232</f>
        <v>1595</v>
      </c>
      <c r="G233" s="69">
        <f t="shared" ref="G233:L233" si="100">G222+G232</f>
        <v>47.259285714285717</v>
      </c>
      <c r="H233" s="69">
        <f t="shared" si="100"/>
        <v>56.559285714285707</v>
      </c>
      <c r="I233" s="69">
        <f t="shared" si="100"/>
        <v>208.15357142857144</v>
      </c>
      <c r="J233" s="69">
        <f t="shared" si="100"/>
        <v>1544.7428571428572</v>
      </c>
      <c r="K233" s="32"/>
      <c r="L233" s="32">
        <f t="shared" si="100"/>
        <v>0</v>
      </c>
    </row>
    <row r="234" spans="1:12" ht="15" x14ac:dyDescent="0.25">
      <c r="A234" s="73">
        <v>2</v>
      </c>
      <c r="B234" s="74">
        <v>6</v>
      </c>
      <c r="C234" s="75"/>
      <c r="D234" s="5" t="s">
        <v>21</v>
      </c>
      <c r="E234" s="39" t="s">
        <v>64</v>
      </c>
      <c r="F234" s="40">
        <v>200</v>
      </c>
      <c r="G234" s="66">
        <v>7.8000000000000007</v>
      </c>
      <c r="H234" s="66">
        <v>9.4599999999999991</v>
      </c>
      <c r="I234" s="66">
        <v>35.800000000000004</v>
      </c>
      <c r="J234" s="66">
        <v>283.60000000000002</v>
      </c>
      <c r="K234" s="41" t="s">
        <v>70</v>
      </c>
      <c r="L234" s="40"/>
    </row>
    <row r="235" spans="1:12" ht="15" x14ac:dyDescent="0.25">
      <c r="A235" s="73"/>
      <c r="B235" s="74"/>
      <c r="C235" s="75"/>
      <c r="D235" s="6"/>
      <c r="E235" s="42" t="s">
        <v>65</v>
      </c>
      <c r="F235" s="43">
        <v>40</v>
      </c>
      <c r="G235" s="67">
        <v>5.0999999999999996</v>
      </c>
      <c r="H235" s="67">
        <v>4.5999999999999996</v>
      </c>
      <c r="I235" s="67">
        <v>0.3</v>
      </c>
      <c r="J235" s="67">
        <v>63</v>
      </c>
      <c r="K235" s="44" t="s">
        <v>71</v>
      </c>
      <c r="L235" s="43"/>
    </row>
    <row r="236" spans="1:12" ht="15" x14ac:dyDescent="0.25">
      <c r="A236" s="73"/>
      <c r="B236" s="74"/>
      <c r="C236" s="75"/>
      <c r="D236" s="7" t="s">
        <v>22</v>
      </c>
      <c r="E236" s="42" t="s">
        <v>87</v>
      </c>
      <c r="F236" s="43">
        <v>200</v>
      </c>
      <c r="G236" s="67">
        <v>3.7</v>
      </c>
      <c r="H236" s="67">
        <v>3.8</v>
      </c>
      <c r="I236" s="67">
        <v>24.5</v>
      </c>
      <c r="J236" s="67">
        <v>147</v>
      </c>
      <c r="K236" s="44" t="s">
        <v>92</v>
      </c>
      <c r="L236" s="43"/>
    </row>
    <row r="237" spans="1:12" ht="15" x14ac:dyDescent="0.25">
      <c r="A237" s="73"/>
      <c r="B237" s="74"/>
      <c r="C237" s="75"/>
      <c r="D237" s="7" t="s">
        <v>23</v>
      </c>
      <c r="E237" s="42" t="s">
        <v>67</v>
      </c>
      <c r="F237" s="43">
        <v>30</v>
      </c>
      <c r="G237" s="67">
        <v>2.25</v>
      </c>
      <c r="H237" s="67">
        <v>0.87</v>
      </c>
      <c r="I237" s="67">
        <v>15.419999999999998</v>
      </c>
      <c r="J237" s="67">
        <v>78.599999999999994</v>
      </c>
      <c r="K237" s="44" t="s">
        <v>72</v>
      </c>
      <c r="L237" s="43"/>
    </row>
    <row r="238" spans="1:12" ht="15" x14ac:dyDescent="0.25">
      <c r="A238" s="73"/>
      <c r="B238" s="74"/>
      <c r="C238" s="75"/>
      <c r="D238" s="7" t="s">
        <v>24</v>
      </c>
      <c r="E238" s="42" t="s">
        <v>158</v>
      </c>
      <c r="F238" s="43">
        <v>200</v>
      </c>
      <c r="G238" s="67">
        <v>0.8</v>
      </c>
      <c r="H238" s="67">
        <v>0.6</v>
      </c>
      <c r="I238" s="67">
        <v>20.6</v>
      </c>
      <c r="J238" s="67">
        <v>94</v>
      </c>
      <c r="K238" s="44" t="s">
        <v>73</v>
      </c>
      <c r="L238" s="43"/>
    </row>
    <row r="239" spans="1:12" ht="15" x14ac:dyDescent="0.25">
      <c r="A239" s="73"/>
      <c r="B239" s="74"/>
      <c r="C239" s="75"/>
      <c r="D239" s="6"/>
      <c r="E239" s="42"/>
      <c r="F239" s="43"/>
      <c r="G239" s="67"/>
      <c r="H239" s="67"/>
      <c r="I239" s="67"/>
      <c r="J239" s="67"/>
      <c r="K239" s="44"/>
      <c r="L239" s="43"/>
    </row>
    <row r="240" spans="1:12" ht="15" x14ac:dyDescent="0.25">
      <c r="A240" s="73"/>
      <c r="B240" s="74"/>
      <c r="C240" s="75"/>
      <c r="D240" s="6"/>
      <c r="E240" s="42"/>
      <c r="F240" s="43"/>
      <c r="G240" s="67"/>
      <c r="H240" s="67"/>
      <c r="I240" s="67"/>
      <c r="J240" s="67"/>
      <c r="K240" s="44"/>
      <c r="L240" s="43"/>
    </row>
    <row r="241" spans="1:12" ht="15" x14ac:dyDescent="0.25">
      <c r="A241" s="79"/>
      <c r="B241" s="80"/>
      <c r="C241" s="81"/>
      <c r="D241" s="18" t="s">
        <v>33</v>
      </c>
      <c r="E241" s="9"/>
      <c r="F241" s="19">
        <f>SUM(F234:F239)</f>
        <v>670</v>
      </c>
      <c r="G241" s="68">
        <f t="shared" ref="G241:J241" si="101">SUM(G234:G240)</f>
        <v>19.650000000000002</v>
      </c>
      <c r="H241" s="68">
        <f t="shared" si="101"/>
        <v>19.330000000000002</v>
      </c>
      <c r="I241" s="68">
        <f t="shared" si="101"/>
        <v>96.62</v>
      </c>
      <c r="J241" s="68">
        <f t="shared" si="101"/>
        <v>666.2</v>
      </c>
      <c r="K241" s="25"/>
      <c r="L241" s="19">
        <f t="shared" ref="L241" si="102">SUM(L234:L240)</f>
        <v>0</v>
      </c>
    </row>
    <row r="242" spans="1:12" ht="15" x14ac:dyDescent="0.25">
      <c r="A242" s="73">
        <v>2</v>
      </c>
      <c r="B242" s="74">
        <v>6</v>
      </c>
      <c r="C242" s="75"/>
      <c r="D242" s="7" t="s">
        <v>26</v>
      </c>
      <c r="E242" s="42" t="s">
        <v>171</v>
      </c>
      <c r="F242" s="43">
        <v>100</v>
      </c>
      <c r="G242" s="67">
        <v>0.7</v>
      </c>
      <c r="H242" s="67">
        <v>6.1</v>
      </c>
      <c r="I242" s="67">
        <v>1.9</v>
      </c>
      <c r="J242" s="67">
        <v>65</v>
      </c>
      <c r="K242" s="44" t="s">
        <v>175</v>
      </c>
      <c r="L242" s="43"/>
    </row>
    <row r="243" spans="1:12" ht="15" x14ac:dyDescent="0.25">
      <c r="A243" s="73"/>
      <c r="B243" s="74"/>
      <c r="C243" s="75"/>
      <c r="D243" s="7" t="s">
        <v>27</v>
      </c>
      <c r="E243" s="42" t="s">
        <v>201</v>
      </c>
      <c r="F243" s="43">
        <v>250</v>
      </c>
      <c r="G243" s="67">
        <v>2.0175000000000001</v>
      </c>
      <c r="H243" s="67">
        <v>5.09</v>
      </c>
      <c r="I243" s="67">
        <v>11.98</v>
      </c>
      <c r="J243" s="67">
        <v>107.3</v>
      </c>
      <c r="K243" s="44" t="s">
        <v>203</v>
      </c>
      <c r="L243" s="43"/>
    </row>
    <row r="244" spans="1:12" ht="15" x14ac:dyDescent="0.25">
      <c r="A244" s="73"/>
      <c r="B244" s="74"/>
      <c r="C244" s="75"/>
      <c r="D244" s="7" t="s">
        <v>28</v>
      </c>
      <c r="E244" s="42" t="s">
        <v>145</v>
      </c>
      <c r="F244" s="43">
        <v>200</v>
      </c>
      <c r="G244" s="67">
        <v>17</v>
      </c>
      <c r="H244" s="67">
        <v>16.600000000000001</v>
      </c>
      <c r="I244" s="67">
        <v>8</v>
      </c>
      <c r="J244" s="67">
        <v>250</v>
      </c>
      <c r="K244" s="44" t="s">
        <v>150</v>
      </c>
      <c r="L244" s="43"/>
    </row>
    <row r="245" spans="1:12" ht="15" x14ac:dyDescent="0.25">
      <c r="A245" s="73"/>
      <c r="B245" s="74"/>
      <c r="C245" s="75"/>
      <c r="D245" s="7" t="s">
        <v>29</v>
      </c>
      <c r="E245" s="42" t="s">
        <v>202</v>
      </c>
      <c r="F245" s="43">
        <v>50</v>
      </c>
      <c r="G245" s="67">
        <v>0.72500000000000009</v>
      </c>
      <c r="H245" s="67">
        <v>1.21</v>
      </c>
      <c r="I245" s="67">
        <v>4.6350000000000007</v>
      </c>
      <c r="J245" s="67">
        <v>32.4</v>
      </c>
      <c r="K245" s="44" t="s">
        <v>204</v>
      </c>
      <c r="L245" s="43"/>
    </row>
    <row r="246" spans="1:12" ht="15" x14ac:dyDescent="0.25">
      <c r="A246" s="73"/>
      <c r="B246" s="74"/>
      <c r="C246" s="75"/>
      <c r="D246" s="7" t="s">
        <v>30</v>
      </c>
      <c r="E246" s="42" t="s">
        <v>167</v>
      </c>
      <c r="F246" s="43">
        <v>200</v>
      </c>
      <c r="G246" s="67">
        <v>0.78</v>
      </c>
      <c r="H246" s="67">
        <v>4.6000000000000006E-2</v>
      </c>
      <c r="I246" s="67">
        <v>27.630000000000003</v>
      </c>
      <c r="J246" s="67">
        <v>114.80000000000001</v>
      </c>
      <c r="K246" s="44" t="s">
        <v>105</v>
      </c>
      <c r="L246" s="43"/>
    </row>
    <row r="247" spans="1:12" ht="15" x14ac:dyDescent="0.25">
      <c r="A247" s="73"/>
      <c r="B247" s="74"/>
      <c r="C247" s="75"/>
      <c r="D247" s="7" t="s">
        <v>31</v>
      </c>
      <c r="E247" s="42" t="s">
        <v>54</v>
      </c>
      <c r="F247" s="43">
        <v>50</v>
      </c>
      <c r="G247" s="67">
        <v>3.8</v>
      </c>
      <c r="H247" s="67">
        <v>0.4</v>
      </c>
      <c r="I247" s="67">
        <v>24.6</v>
      </c>
      <c r="J247" s="67">
        <v>117.5</v>
      </c>
      <c r="K247" s="44" t="s">
        <v>61</v>
      </c>
      <c r="L247" s="43"/>
    </row>
    <row r="248" spans="1:12" ht="15" x14ac:dyDescent="0.25">
      <c r="A248" s="73"/>
      <c r="B248" s="74"/>
      <c r="C248" s="75"/>
      <c r="D248" s="7" t="s">
        <v>32</v>
      </c>
      <c r="E248" s="42" t="s">
        <v>55</v>
      </c>
      <c r="F248" s="43">
        <v>50</v>
      </c>
      <c r="G248" s="67">
        <v>3.3</v>
      </c>
      <c r="H248" s="67">
        <v>0.6</v>
      </c>
      <c r="I248" s="67">
        <v>16.7</v>
      </c>
      <c r="J248" s="67">
        <v>87</v>
      </c>
      <c r="K248" s="44" t="s">
        <v>62</v>
      </c>
      <c r="L248" s="43"/>
    </row>
    <row r="249" spans="1:12" ht="15" x14ac:dyDescent="0.25">
      <c r="A249" s="73"/>
      <c r="B249" s="74"/>
      <c r="C249" s="75"/>
      <c r="D249" s="6"/>
      <c r="E249" s="42" t="s">
        <v>147</v>
      </c>
      <c r="F249" s="43">
        <v>30</v>
      </c>
      <c r="G249" s="67">
        <v>2.25</v>
      </c>
      <c r="H249" s="67">
        <v>2.94</v>
      </c>
      <c r="I249" s="67">
        <v>22.32</v>
      </c>
      <c r="J249" s="67">
        <v>125.1</v>
      </c>
      <c r="K249" s="44" t="s">
        <v>152</v>
      </c>
      <c r="L249" s="43"/>
    </row>
    <row r="250" spans="1:12" ht="15" x14ac:dyDescent="0.25">
      <c r="A250" s="73"/>
      <c r="B250" s="74"/>
      <c r="C250" s="75"/>
      <c r="D250" s="82"/>
      <c r="E250" s="83"/>
      <c r="F250" s="84"/>
      <c r="G250" s="85"/>
      <c r="H250" s="85"/>
      <c r="I250" s="85"/>
      <c r="J250" s="85"/>
      <c r="K250" s="86"/>
      <c r="L250" s="43"/>
    </row>
    <row r="251" spans="1:12" ht="15" x14ac:dyDescent="0.25">
      <c r="A251" s="94"/>
      <c r="B251" s="94"/>
      <c r="C251" s="95"/>
      <c r="D251" s="87" t="s">
        <v>33</v>
      </c>
      <c r="E251" s="88"/>
      <c r="F251" s="89">
        <f>SUM(F242:F250)</f>
        <v>930</v>
      </c>
      <c r="G251" s="90">
        <f t="shared" ref="G251:J251" si="103">SUM(G242:G250)</f>
        <v>30.572500000000005</v>
      </c>
      <c r="H251" s="90">
        <f t="shared" si="103"/>
        <v>32.985999999999997</v>
      </c>
      <c r="I251" s="90">
        <f t="shared" si="103"/>
        <v>117.76500000000001</v>
      </c>
      <c r="J251" s="90">
        <f t="shared" si="103"/>
        <v>899.1</v>
      </c>
      <c r="K251" s="89"/>
      <c r="L251" s="89">
        <f t="shared" ref="L251" si="104">SUM(L242:L250)</f>
        <v>0</v>
      </c>
    </row>
    <row r="252" spans="1:12" ht="15.75" thickBot="1" x14ac:dyDescent="0.25">
      <c r="A252" s="92">
        <f>A234</f>
        <v>2</v>
      </c>
      <c r="B252" s="93">
        <f>B234</f>
        <v>6</v>
      </c>
      <c r="C252" s="102" t="s">
        <v>4</v>
      </c>
      <c r="D252" s="103"/>
      <c r="E252" s="96"/>
      <c r="F252" s="97">
        <f>F241+F251</f>
        <v>1600</v>
      </c>
      <c r="G252" s="98">
        <f t="shared" ref="G252:J252" si="105">G241+G251</f>
        <v>50.222500000000011</v>
      </c>
      <c r="H252" s="98">
        <f t="shared" si="105"/>
        <v>52.316000000000003</v>
      </c>
      <c r="I252" s="98">
        <f t="shared" si="105"/>
        <v>214.38500000000002</v>
      </c>
      <c r="J252" s="98">
        <f t="shared" si="105"/>
        <v>1565.3000000000002</v>
      </c>
      <c r="K252" s="97"/>
      <c r="L252" s="32">
        <f t="shared" ref="L252" si="106">L241+L251</f>
        <v>0</v>
      </c>
    </row>
    <row r="253" spans="1:12" ht="15" x14ac:dyDescent="0.25">
      <c r="A253" s="20">
        <v>2</v>
      </c>
      <c r="B253" s="21">
        <v>7</v>
      </c>
      <c r="C253" s="22" t="s">
        <v>20</v>
      </c>
      <c r="D253" s="5" t="s">
        <v>21</v>
      </c>
      <c r="E253" s="52" t="s">
        <v>85</v>
      </c>
      <c r="F253" s="40">
        <v>150</v>
      </c>
      <c r="G253" s="66">
        <v>10</v>
      </c>
      <c r="H253" s="66">
        <v>11.8</v>
      </c>
      <c r="I253" s="66">
        <v>5.4</v>
      </c>
      <c r="J253" s="66">
        <v>168</v>
      </c>
      <c r="K253" s="41" t="s">
        <v>90</v>
      </c>
      <c r="L253" s="40"/>
    </row>
    <row r="254" spans="1:12" ht="15" x14ac:dyDescent="0.25">
      <c r="A254" s="23"/>
      <c r="B254" s="15"/>
      <c r="C254" s="11"/>
      <c r="D254" s="6"/>
      <c r="E254" s="51" t="s">
        <v>86</v>
      </c>
      <c r="F254" s="43">
        <v>100</v>
      </c>
      <c r="G254" s="67">
        <v>6.2</v>
      </c>
      <c r="H254" s="67">
        <v>5</v>
      </c>
      <c r="I254" s="67">
        <v>17.95</v>
      </c>
      <c r="J254" s="67">
        <v>141.5</v>
      </c>
      <c r="K254" s="44" t="s">
        <v>91</v>
      </c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185</v>
      </c>
      <c r="F255" s="43">
        <v>200</v>
      </c>
      <c r="G255" s="67">
        <v>1.4</v>
      </c>
      <c r="H255" s="67">
        <v>1.2</v>
      </c>
      <c r="I255" s="67">
        <v>11.4</v>
      </c>
      <c r="J255" s="67">
        <v>63</v>
      </c>
      <c r="K255" s="50" t="s">
        <v>92</v>
      </c>
      <c r="L255" s="43"/>
    </row>
    <row r="256" spans="1:12" ht="15" x14ac:dyDescent="0.25">
      <c r="A256" s="23"/>
      <c r="B256" s="15"/>
      <c r="C256" s="11"/>
      <c r="D256" s="7" t="s">
        <v>23</v>
      </c>
      <c r="E256" s="51" t="s">
        <v>88</v>
      </c>
      <c r="F256" s="43">
        <v>15</v>
      </c>
      <c r="G256" s="67">
        <v>0.8</v>
      </c>
      <c r="H256" s="67">
        <v>3.7</v>
      </c>
      <c r="I256" s="67">
        <v>5</v>
      </c>
      <c r="J256" s="67">
        <v>56</v>
      </c>
      <c r="K256" s="50" t="s">
        <v>93</v>
      </c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67"/>
      <c r="H257" s="67"/>
      <c r="I257" s="67"/>
      <c r="J257" s="67"/>
      <c r="K257" s="44"/>
      <c r="L257" s="43"/>
    </row>
    <row r="258" spans="1:12" ht="15" x14ac:dyDescent="0.25">
      <c r="A258" s="23"/>
      <c r="B258" s="15"/>
      <c r="C258" s="11"/>
      <c r="D258" s="6"/>
      <c r="E258" s="51" t="s">
        <v>89</v>
      </c>
      <c r="F258" s="43">
        <v>50</v>
      </c>
      <c r="G258" s="67">
        <v>0.4</v>
      </c>
      <c r="H258" s="67">
        <v>0.05</v>
      </c>
      <c r="I258" s="67">
        <v>39.9</v>
      </c>
      <c r="J258" s="67">
        <v>163</v>
      </c>
      <c r="K258" s="50" t="s">
        <v>94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67"/>
      <c r="H259" s="67"/>
      <c r="I259" s="67"/>
      <c r="J259" s="67"/>
      <c r="K259" s="44"/>
      <c r="L259" s="4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SUM(F253:F258)</f>
        <v>515</v>
      </c>
      <c r="G260" s="68">
        <f t="shared" ref="G260:J260" si="107">SUM(G253:G259)</f>
        <v>18.799999999999997</v>
      </c>
      <c r="H260" s="68">
        <f t="shared" si="107"/>
        <v>21.75</v>
      </c>
      <c r="I260" s="68">
        <f t="shared" si="107"/>
        <v>79.650000000000006</v>
      </c>
      <c r="J260" s="68">
        <f t="shared" si="107"/>
        <v>591.5</v>
      </c>
      <c r="K260" s="25"/>
      <c r="L260" s="19">
        <f t="shared" ref="L260" si="108">SUM(L253:L259)</f>
        <v>0</v>
      </c>
    </row>
    <row r="261" spans="1:12" ht="15" x14ac:dyDescent="0.25">
      <c r="A261" s="26">
        <f>A253</f>
        <v>2</v>
      </c>
      <c r="B261" s="13">
        <f>B253</f>
        <v>7</v>
      </c>
      <c r="C261" s="10" t="s">
        <v>25</v>
      </c>
      <c r="D261" s="7" t="s">
        <v>26</v>
      </c>
      <c r="E261" s="42" t="s">
        <v>205</v>
      </c>
      <c r="F261" s="43">
        <v>60</v>
      </c>
      <c r="G261" s="67">
        <v>0.84</v>
      </c>
      <c r="H261" s="67">
        <v>3.5999999999999996</v>
      </c>
      <c r="I261" s="67">
        <v>4.9800000000000004</v>
      </c>
      <c r="J261" s="67">
        <v>55.8</v>
      </c>
      <c r="K261" s="44" t="s">
        <v>207</v>
      </c>
      <c r="L261" s="43"/>
    </row>
    <row r="262" spans="1:12" ht="15" x14ac:dyDescent="0.25">
      <c r="A262" s="23"/>
      <c r="B262" s="15"/>
      <c r="C262" s="11"/>
      <c r="D262" s="7" t="s">
        <v>27</v>
      </c>
      <c r="E262" s="42" t="s">
        <v>144</v>
      </c>
      <c r="F262" s="43">
        <v>200</v>
      </c>
      <c r="G262" s="67">
        <v>4.9200000000000008</v>
      </c>
      <c r="H262" s="67">
        <v>1.9600000000000002</v>
      </c>
      <c r="I262" s="67">
        <v>8.5400000000000009</v>
      </c>
      <c r="J262" s="67">
        <v>72.600000000000009</v>
      </c>
      <c r="K262" s="44" t="s">
        <v>149</v>
      </c>
      <c r="L262" s="43"/>
    </row>
    <row r="263" spans="1:12" ht="15" x14ac:dyDescent="0.25">
      <c r="A263" s="23"/>
      <c r="B263" s="15"/>
      <c r="C263" s="11"/>
      <c r="D263" s="7" t="s">
        <v>28</v>
      </c>
      <c r="E263" s="42" t="s">
        <v>173</v>
      </c>
      <c r="F263" s="43">
        <v>100</v>
      </c>
      <c r="G263" s="67">
        <v>12</v>
      </c>
      <c r="H263" s="67">
        <v>14</v>
      </c>
      <c r="I263" s="67">
        <v>2</v>
      </c>
      <c r="J263" s="67">
        <v>182</v>
      </c>
      <c r="K263" s="44" t="s">
        <v>176</v>
      </c>
      <c r="L263" s="43"/>
    </row>
    <row r="264" spans="1:12" ht="15" x14ac:dyDescent="0.25">
      <c r="A264" s="23"/>
      <c r="B264" s="15"/>
      <c r="C264" s="11"/>
      <c r="D264" s="7" t="s">
        <v>29</v>
      </c>
      <c r="E264" s="42" t="s">
        <v>131</v>
      </c>
      <c r="F264" s="43">
        <v>150</v>
      </c>
      <c r="G264" s="67">
        <v>8.7750000000000004</v>
      </c>
      <c r="H264" s="67">
        <v>6.6</v>
      </c>
      <c r="I264" s="67">
        <v>38.85</v>
      </c>
      <c r="J264" s="67">
        <v>249.89999999999998</v>
      </c>
      <c r="K264" s="44" t="s">
        <v>133</v>
      </c>
      <c r="L264" s="43"/>
    </row>
    <row r="265" spans="1:12" ht="15" x14ac:dyDescent="0.25">
      <c r="A265" s="23"/>
      <c r="B265" s="15"/>
      <c r="C265" s="11"/>
      <c r="D265" s="7" t="s">
        <v>30</v>
      </c>
      <c r="E265" s="42" t="s">
        <v>136</v>
      </c>
      <c r="F265" s="43">
        <v>200</v>
      </c>
      <c r="G265" s="67">
        <v>0.3</v>
      </c>
      <c r="H265" s="67">
        <v>0.2</v>
      </c>
      <c r="I265" s="67">
        <v>14.2</v>
      </c>
      <c r="J265" s="67">
        <v>60</v>
      </c>
      <c r="K265" s="44" t="s">
        <v>137</v>
      </c>
      <c r="L265" s="43"/>
    </row>
    <row r="266" spans="1:12" ht="15" x14ac:dyDescent="0.25">
      <c r="A266" s="23"/>
      <c r="B266" s="15"/>
      <c r="C266" s="11"/>
      <c r="D266" s="7" t="s">
        <v>31</v>
      </c>
      <c r="E266" s="42" t="s">
        <v>54</v>
      </c>
      <c r="F266" s="43">
        <v>20</v>
      </c>
      <c r="G266" s="67">
        <v>1.52</v>
      </c>
      <c r="H266" s="67">
        <v>0.16000000000000003</v>
      </c>
      <c r="I266" s="67">
        <v>9.8400000000000016</v>
      </c>
      <c r="J266" s="67">
        <v>47</v>
      </c>
      <c r="K266" s="44" t="s">
        <v>61</v>
      </c>
      <c r="L266" s="43"/>
    </row>
    <row r="267" spans="1:12" ht="15" x14ac:dyDescent="0.25">
      <c r="A267" s="23"/>
      <c r="B267" s="15"/>
      <c r="C267" s="11"/>
      <c r="D267" s="7" t="s">
        <v>32</v>
      </c>
      <c r="E267" s="42" t="s">
        <v>55</v>
      </c>
      <c r="F267" s="43">
        <v>20</v>
      </c>
      <c r="G267" s="67">
        <v>1.32</v>
      </c>
      <c r="H267" s="67">
        <v>0.24</v>
      </c>
      <c r="I267" s="67">
        <v>6.68</v>
      </c>
      <c r="J267" s="67">
        <v>34.800000000000004</v>
      </c>
      <c r="K267" s="44" t="s">
        <v>62</v>
      </c>
      <c r="L267" s="43"/>
    </row>
    <row r="268" spans="1:12" ht="15" x14ac:dyDescent="0.25">
      <c r="A268" s="23"/>
      <c r="B268" s="15"/>
      <c r="C268" s="11"/>
      <c r="D268" s="6"/>
      <c r="E268" s="42" t="s">
        <v>206</v>
      </c>
      <c r="F268" s="43">
        <v>200</v>
      </c>
      <c r="G268" s="67">
        <v>3</v>
      </c>
      <c r="H268" s="67">
        <v>1</v>
      </c>
      <c r="I268" s="67">
        <v>42</v>
      </c>
      <c r="J268" s="67">
        <v>192</v>
      </c>
      <c r="K268" s="44" t="s">
        <v>73</v>
      </c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67"/>
      <c r="H269" s="67"/>
      <c r="I269" s="67"/>
      <c r="J269" s="67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950</v>
      </c>
      <c r="G270" s="68">
        <f t="shared" ref="G270:J270" si="109">SUM(G261:G269)</f>
        <v>32.675000000000004</v>
      </c>
      <c r="H270" s="68">
        <f t="shared" si="109"/>
        <v>27.759999999999994</v>
      </c>
      <c r="I270" s="68">
        <f t="shared" si="109"/>
        <v>127.09</v>
      </c>
      <c r="J270" s="68">
        <f t="shared" si="109"/>
        <v>894.09999999999991</v>
      </c>
      <c r="K270" s="25"/>
      <c r="L270" s="19">
        <f t="shared" ref="L270" si="110">SUM(L261:L269)</f>
        <v>0</v>
      </c>
    </row>
    <row r="271" spans="1:12" ht="15" x14ac:dyDescent="0.2">
      <c r="A271" s="29">
        <f>A253</f>
        <v>2</v>
      </c>
      <c r="B271" s="30">
        <f>B253</f>
        <v>7</v>
      </c>
      <c r="C271" s="99" t="s">
        <v>4</v>
      </c>
      <c r="D271" s="100"/>
      <c r="E271" s="31"/>
      <c r="F271" s="32">
        <f>F260+F270</f>
        <v>1465</v>
      </c>
      <c r="G271" s="69">
        <f t="shared" ref="G271" si="111">G260+G270</f>
        <v>51.475000000000001</v>
      </c>
      <c r="H271" s="69">
        <f t="shared" ref="H271" si="112">H260+H270</f>
        <v>49.509999999999991</v>
      </c>
      <c r="I271" s="69">
        <f t="shared" ref="I271" si="113">I260+I270</f>
        <v>206.74</v>
      </c>
      <c r="J271" s="69">
        <f t="shared" ref="J271:L271" si="114">J260+J270</f>
        <v>1485.6</v>
      </c>
      <c r="K271" s="32"/>
      <c r="L271" s="32">
        <f t="shared" si="114"/>
        <v>0</v>
      </c>
    </row>
    <row r="272" spans="1:12" x14ac:dyDescent="0.2">
      <c r="A272" s="27"/>
      <c r="B272" s="28"/>
      <c r="C272" s="101" t="s">
        <v>5</v>
      </c>
      <c r="D272" s="101"/>
      <c r="E272" s="101"/>
      <c r="F272" s="34">
        <f>(F24+F43+F62+F81+F138+F157+F176+F195+F214+F271)/(IF(F24=0,0,1)+IF(F43=0,0,1)+IF(F62=0,0,1)+IF(F81=0,0,1)+IF(F138=0,0,1)+IF(F157=0,0,1)+IF(F176=0,0,1)+IF(F195=0,0,1)+IF(F214=0,0,1)+IF(F271=0,0,1))</f>
        <v>1544</v>
      </c>
      <c r="G272" s="72">
        <f t="shared" ref="G272:J272" si="115">(G24+G43+G62+G81+G138+G157+G176+G195+G214+G271)/(IF(G24=0,0,1)+IF(G43=0,0,1)+IF(G62=0,0,1)+IF(G81=0,0,1)+IF(G138=0,0,1)+IF(G157=0,0,1)+IF(G176=0,0,1)+IF(G195=0,0,1)+IF(G214=0,0,1)+IF(G271=0,0,1))</f>
        <v>51.923334249084249</v>
      </c>
      <c r="H272" s="72">
        <f t="shared" si="115"/>
        <v>53.189310439560437</v>
      </c>
      <c r="I272" s="72">
        <f t="shared" si="115"/>
        <v>214.49271556776557</v>
      </c>
      <c r="J272" s="72">
        <f t="shared" si="115"/>
        <v>1559.0413003663002</v>
      </c>
      <c r="K272" s="34"/>
      <c r="L272" s="34" t="e">
        <f t="shared" ref="L272" si="116">(L24+L43+L62+L81+L138+L157+L176+L195+L214+L271)/(IF(L24=0,0,1)+IF(L43=0,0,1)+IF(L62=0,0,1)+IF(L81=0,0,1)+IF(L138=0,0,1)+IF(L157=0,0,1)+IF(L176=0,0,1)+IF(L195=0,0,1)+IF(L214=0,0,1)+IF(L271=0,0,1))</f>
        <v>#DIV/0!</v>
      </c>
    </row>
  </sheetData>
  <mergeCells count="17">
    <mergeCell ref="C1:E1"/>
    <mergeCell ref="H1:K1"/>
    <mergeCell ref="H2:K2"/>
    <mergeCell ref="C43:D43"/>
    <mergeCell ref="C62:D62"/>
    <mergeCell ref="C81:D81"/>
    <mergeCell ref="C138:D138"/>
    <mergeCell ref="C24:D24"/>
    <mergeCell ref="C272:E272"/>
    <mergeCell ref="C271:D271"/>
    <mergeCell ref="C157:D157"/>
    <mergeCell ref="C176:D176"/>
    <mergeCell ref="C195:D195"/>
    <mergeCell ref="C214:D214"/>
    <mergeCell ref="C100:D100"/>
    <mergeCell ref="C233:D233"/>
    <mergeCell ref="C252:D2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Scoshi</cp:lastModifiedBy>
  <dcterms:created xsi:type="dcterms:W3CDTF">2022-05-16T14:23:56Z</dcterms:created>
  <dcterms:modified xsi:type="dcterms:W3CDTF">2024-01-18T13:29:57Z</dcterms:modified>
</cp:coreProperties>
</file>